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E:\HD DELL\PMLS\PARA LICITAR\2019\INTERTRAVADO\"/>
    </mc:Choice>
  </mc:AlternateContent>
  <bookViews>
    <workbookView xWindow="0" yWindow="0" windowWidth="24000" windowHeight="9510" tabRatio="500" activeTab="1"/>
  </bookViews>
  <sheets>
    <sheet name="ORÇAMENTARIA GERAL" sheetId="1" r:id="rId1"/>
    <sheet name="BDI TCU 2622 -URBANAS" sheetId="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xlnm._FilterDatabase" localSheetId="0">'ORÇAMENTARIA GERAL'!$A$11:$J$31</definedName>
    <definedName name="_xlnm.Print_Area" localSheetId="1">'BDI TCU 2622 -URBANAS'!$B$1:$J$45</definedName>
    <definedName name="_xlnm.Print_Area" localSheetId="0">'ORÇAMENTARIA GERAL'!$A$1:$H$38</definedName>
    <definedName name="Aut_original" localSheetId="1">[1]PROJETO!#REF!</definedName>
    <definedName name="Aut_original">[2]PROJETO!$A$1</definedName>
    <definedName name="Aut_resumo" localSheetId="1">[3]RESUMO_AUT1!#REF!</definedName>
    <definedName name="Aut_resumo">[4]RESUMO_AUT1!$A$1</definedName>
    <definedName name="_xlnm.Database" localSheetId="1">#REF!</definedName>
    <definedName name="_xlnm.Database">#REF!</definedName>
    <definedName name="BDI">[5]qorcamentodnerL1!#REF!</definedName>
    <definedName name="CONS" localSheetId="1">#REF!</definedName>
    <definedName name="CONS">#REF!</definedName>
    <definedName name="CONSUMO" localSheetId="1">[6]QuQuant!#REF!</definedName>
    <definedName name="CONSUMO">[7]QuQuant!$A$1</definedName>
    <definedName name="Descricao" localSheetId="1">#REF!</definedName>
    <definedName name="Descricao">#REF!</definedName>
    <definedName name="DIMPAV" localSheetId="1">#REF!</definedName>
    <definedName name="DIMPAV">#REF!</definedName>
    <definedName name="Excel_BuiltIn_Database">#REF!</definedName>
    <definedName name="Excel_BuiltIn_Print_Titles" localSheetId="0">'ORÇAMENTARIA GERAL'!$A:$H,'ORÇAMENTARIA GERAL'!$1:$11</definedName>
    <definedName name="ISS" localSheetId="1">#REF!</definedName>
    <definedName name="ISS">'[8]MODELO PLANILHA E BDI ATUALIZAD'!$A$21:$B$30</definedName>
    <definedName name="k" localSheetId="1">#REF!</definedName>
    <definedName name="k">#REF!</definedName>
    <definedName name="Meu" localSheetId="1">#REF!</definedName>
    <definedName name="Meu">#REF!</definedName>
    <definedName name="Print" localSheetId="1">[9]QuQuant!#REF!</definedName>
    <definedName name="Print">[10]QuQuant!$A$1025</definedName>
    <definedName name="Print_Area_MI" localSheetId="1">[11]qorcamentodnerL1!#REF!</definedName>
    <definedName name="Print_Area_MI">[12]qorcamentodnerL1!$E$5</definedName>
    <definedName name="_xlnm.Print_Titles" localSheetId="0">'ORÇAMENTARIA GERAL'!$A:$H,'ORÇAMENTARIA GERAL'!$1:$11</definedName>
    <definedName name="UniformeMensageiro" localSheetId="1">#REF!</definedName>
    <definedName name="UniformeMensageiro">#REF!</definedName>
    <definedName name="UniformeMensageiros" localSheetId="1">#REF!</definedName>
    <definedName name="UniformeMensageiros">#REF!</definedName>
    <definedName name="UniformeRecepcionista" localSheetId="1">#REF!</definedName>
    <definedName name="UniformeRecepcionista">#REF!</definedName>
  </definedNames>
  <calcPr calcId="162913"/>
</workbook>
</file>

<file path=xl/calcChain.xml><?xml version="1.0" encoding="utf-8"?>
<calcChain xmlns="http://schemas.openxmlformats.org/spreadsheetml/2006/main">
  <c r="G30" i="1" l="1"/>
  <c r="H30" i="1" s="1"/>
  <c r="G29" i="1"/>
  <c r="H29" i="1" s="1"/>
  <c r="H28" i="1" l="1"/>
  <c r="G17" i="1"/>
  <c r="H17" i="1" s="1"/>
  <c r="G18" i="1"/>
  <c r="E18" i="1"/>
  <c r="E16" i="1"/>
  <c r="I18" i="1" s="1"/>
  <c r="H18" i="1" l="1"/>
  <c r="G16" i="1"/>
  <c r="H16" i="1" s="1"/>
  <c r="G14" i="1"/>
  <c r="H14" i="1" s="1"/>
  <c r="G23" i="1" l="1"/>
  <c r="H23" i="1" s="1"/>
  <c r="G24" i="1"/>
  <c r="G25" i="1"/>
  <c r="H25" i="1" s="1"/>
  <c r="G15" i="1"/>
  <c r="H15" i="1" s="1"/>
  <c r="H13" i="1" s="1"/>
  <c r="G13" i="1"/>
  <c r="H24" i="1" l="1"/>
  <c r="G27" i="1"/>
  <c r="H27" i="1" s="1"/>
  <c r="H26" i="1" s="1"/>
  <c r="C37" i="7" l="1"/>
  <c r="J36" i="7"/>
  <c r="C35" i="7"/>
  <c r="C34" i="7"/>
  <c r="C33" i="7"/>
  <c r="C32" i="7"/>
  <c r="C31" i="7"/>
  <c r="C30" i="7"/>
  <c r="C29" i="7"/>
  <c r="L27" i="7"/>
  <c r="J14" i="7"/>
  <c r="G20" i="1" l="1"/>
  <c r="H20" i="1" s="1"/>
  <c r="G21" i="1"/>
  <c r="H21" i="1" s="1"/>
  <c r="G22" i="1"/>
  <c r="H22" i="1" s="1"/>
  <c r="H19" i="1" l="1"/>
  <c r="H31" i="1" s="1"/>
</calcChain>
</file>

<file path=xl/sharedStrings.xml><?xml version="1.0" encoding="utf-8"?>
<sst xmlns="http://schemas.openxmlformats.org/spreadsheetml/2006/main" count="145" uniqueCount="114">
  <si>
    <t>PLANILHA ORÇAMENTÁRIA DE CUSTOS</t>
  </si>
  <si>
    <t>FOLHA Nº: 01</t>
  </si>
  <si>
    <t xml:space="preserve">FORMA DE EXECUÇÃO: </t>
  </si>
  <si>
    <t>(    ) DIRETA</t>
  </si>
  <si>
    <t>( x  )INDIRETA</t>
  </si>
  <si>
    <t>BDI</t>
  </si>
  <si>
    <t>ITEM</t>
  </si>
  <si>
    <t>CÓDIGO</t>
  </si>
  <si>
    <t>DESCRIÇÃO</t>
  </si>
  <si>
    <t>UNIDADE</t>
  </si>
  <si>
    <t>QUANTIDADE</t>
  </si>
  <si>
    <t>PREÇO UNITÁRIO S/ BDI</t>
  </si>
  <si>
    <t>PREÇO UNITÁRIO C/ BDI</t>
  </si>
  <si>
    <t>PREÇO TOTAL</t>
  </si>
  <si>
    <t>1.1</t>
  </si>
  <si>
    <t>1.2</t>
  </si>
  <si>
    <t>2.1</t>
  </si>
  <si>
    <t>2.2</t>
  </si>
  <si>
    <t>2.3</t>
  </si>
  <si>
    <t>1</t>
  </si>
  <si>
    <t>TOTAL GERAL DA OBRA</t>
  </si>
  <si>
    <t>2</t>
  </si>
  <si>
    <t>Acórdão 2622/2013</t>
  </si>
  <si>
    <t>CONTRATO</t>
  </si>
  <si>
    <t>PREFEITURA MUNICIPAL DE LAGOA SANTA</t>
  </si>
  <si>
    <t>Empreendimento ( Nome/Apelido)</t>
  </si>
  <si>
    <t>Programa</t>
  </si>
  <si>
    <t>Município</t>
  </si>
  <si>
    <t>UF</t>
  </si>
  <si>
    <t>LAGOA SANTA</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</si>
  <si>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</si>
  <si>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</si>
  <si>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</si>
  <si>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</si>
  <si>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</si>
  <si>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</si>
  <si>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</si>
  <si>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</si>
  <si>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</si>
  <si>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</si>
  <si>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</si>
  <si>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</si>
  <si>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</si>
  <si>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</si>
  <si>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</si>
  <si>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</si>
  <si>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</si>
  <si>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</si>
  <si>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TRIBUTOS PRATICADOS NO MUNICÍPIO</t>
  </si>
  <si>
    <t xml:space="preserve">INSS </t>
  </si>
  <si>
    <t>PIS/COFINS</t>
  </si>
  <si>
    <t>Nos percentuais referentes a tributos deverá ser considerado para efeito de calculo o ISS do município ou correspondente na sua inserção no Simples Nacional;</t>
  </si>
  <si>
    <t xml:space="preserve">PISOS </t>
  </si>
  <si>
    <t>CONTRATANTE: PREFEITURA MUNICIPAL DE LAGOA SANTA</t>
  </si>
  <si>
    <t>GRACE LIMA DO AMARAL</t>
  </si>
  <si>
    <t>ENGENHEIRA CIVIL</t>
  </si>
  <si>
    <t>PRAZO DE EXECUÇÃO: 12 MESES</t>
  </si>
  <si>
    <t xml:space="preserve">M2 </t>
  </si>
  <si>
    <t>EXECUÇÃO DE PASSEIO EM PISO INTERTRAVADO, COM BLOCO RETANGULAR COR NATURAL DE 20 X 10 CM, ESPESSURA 6 CM. AF_12/2015</t>
  </si>
  <si>
    <t>2.4</t>
  </si>
  <si>
    <t>2.5</t>
  </si>
  <si>
    <t>CALCULO DO BDI -RODOVIAS , FERROVIAS E CONGENERES</t>
  </si>
  <si>
    <t>Proponente</t>
  </si>
  <si>
    <t>Gestor</t>
  </si>
  <si>
    <t xml:space="preserve">Tributos (T) </t>
  </si>
  <si>
    <t>BDI = [(1+AC+S+R+G)*(1+DF)*(1+L)/(1-(T+E))-1]</t>
  </si>
  <si>
    <t>2.6</t>
  </si>
  <si>
    <t>TER-REG-010</t>
  </si>
  <si>
    <t>M²</t>
  </si>
  <si>
    <t xml:space="preserve">m3 </t>
  </si>
  <si>
    <t>PREPARAÇÃO DO TERRENO</t>
  </si>
  <si>
    <t>RO-40114</t>
  </si>
  <si>
    <t xml:space="preserve">TRA-CAR-010 </t>
  </si>
  <si>
    <t xml:space="preserve">CARGA DE MATERIAL DE QUALQUER NATUREZA SOBRE CAMINHÃO - MECÂNICA </t>
  </si>
  <si>
    <t xml:space="preserve">TRA-CAM-020 </t>
  </si>
  <si>
    <t xml:space="preserve">M3xKM </t>
  </si>
  <si>
    <t xml:space="preserve">TRANSPORTE DE MATERIAL DE QUALQUER NATUREZA EM CAMINHÃO DMT &gt; 5 KM (DENTRO DO PERÍMETRO URBANO) </t>
  </si>
  <si>
    <t>03.17.01</t>
  </si>
  <si>
    <t>1.3</t>
  </si>
  <si>
    <t>1.4</t>
  </si>
  <si>
    <t>3</t>
  </si>
  <si>
    <t>OBRA: PAVIMENTAÇÃO INTERTRAVADA NO MUNICÍPIO</t>
  </si>
  <si>
    <t>DATA: 18/03/2019</t>
  </si>
  <si>
    <t>EXECUÇÃO DE PASSEIO EM PISO INTERTRAVADO, COM BLOCO RETANGULAR COLORIDO DE 20 X 10 CM, ESPESSURA 6 CM. AF_12/2015</t>
  </si>
  <si>
    <t>EXECUÇÃO DE VIA EM PISO INTERTRAVADO, COM BLOCO RETANGULAR COR NATURAL DE 20 X 10 CM, ESPESSURA 8 CM. AF_12/2015</t>
  </si>
  <si>
    <t>PIS-LAD-035</t>
  </si>
  <si>
    <t>PIS-LAD-040</t>
  </si>
  <si>
    <t>PISO PODOTÁTIL DE CONCRETO, DIRECIONAL, APLICADO EM PISO (40X40CM) COM JUNTA SECA, COR VERMELHO/AMARELO, ASSENTAMENTO COM ARGAMASSA INDUSTRIALIZADA, INCLUSIVE FORNECIMENTO E INSTALAÇÃO</t>
  </si>
  <si>
    <t>PISO INTERTRAVADO</t>
  </si>
  <si>
    <t>REGIÃO/MÊS DE REFERÊNCIA: SETOP OUT/18  - SINAPI JAN/19 - SUDECAP JAN/19</t>
  </si>
  <si>
    <t>LOCAL: LOCAIS DIVERSOS NO MUNICÍPIO DE LAGOA SANTA.</t>
  </si>
  <si>
    <t>RASPAGEM E LIMPEZA DE VEGETAÇÃO COM REGULARIZAÇÃO DO TERRENO PARA ASSENTAMENTO DE PISO INTERTRAVADO</t>
  </si>
  <si>
    <t>REGULARIZAÇÃO E COMPACTAÇÃO DE TERRENO COM PLACA VIBRATÓRIA  PARA ASSENTAMENTO DE PISO INTERTRAVADO</t>
  </si>
  <si>
    <t>ESCAVAÇAO MANUAL DE VALAS H &lt;= 1,5 M PARA ASSENTAMENTO DE MEIO FIO</t>
  </si>
  <si>
    <t>1.5</t>
  </si>
  <si>
    <t>3.1</t>
  </si>
  <si>
    <t>ASSENTAMENTO DE GUIA (MEIO-FIO) EM TRECHO RETO, CONFECCIONADA EM CONCRETO PRÉ-FABRICADO, DIMENSÕES 100X15X13X30 CM (COMPRIMENTO X BASE INFERIOR X BASE SUPERIOR X ALTURA), PARA VIAS URBANAS (USO VIÁRIO). AF_06/2016</t>
  </si>
  <si>
    <t>M</t>
  </si>
  <si>
    <t>BRENO SALOMÃO GOMES</t>
  </si>
  <si>
    <t>SECRETÁRIO DE DESENVOLVIMENTO URBANO</t>
  </si>
  <si>
    <t>Lagoa Santa, 19 de março de 2019.</t>
  </si>
  <si>
    <t>EXECUÇÃO DE VIA EM PISO INTERTRAVADO, COM BLOCO RETANGULAR COLORIDO DE 20 X 10 CM, ESPESSURA 8 CM. AF_12/2015</t>
  </si>
  <si>
    <t>URBANIZAÇÃO</t>
  </si>
  <si>
    <t>4</t>
  </si>
  <si>
    <t>ADMINISTRAÇÃO DA OBRA</t>
  </si>
  <si>
    <t>4.1</t>
  </si>
  <si>
    <t>4.2</t>
  </si>
  <si>
    <t>44.01.03</t>
  </si>
  <si>
    <t>ENGENHEIRO</t>
  </si>
  <si>
    <t>MÊS</t>
  </si>
  <si>
    <t>ENCARREGADO GERAL DE OBRAS COM ENCARGOS COMPLEMENTARES</t>
  </si>
  <si>
    <t>PISO PODOTÁTIL DE CONCRETO, ALERTA, APLICADO EM PISO (40X40CM) COM JUNTA SECA, COR VERMELHO /AMARELO, ASSENTAMENTO COM ARGAMASSA INDUSTRIALIZADA, INCLUSIVE FORNECIMENTO E INSTALAÇÃO</t>
  </si>
  <si>
    <t xml:space="preserve">  </t>
  </si>
  <si>
    <t>OBRA: EXECUÇÃO DE PISOS INTERTRAVADO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</si>
</sst>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_-&quot;R$&quot;\ * #,##0.00_-;\-&quot;R$&quot;\ * #,##0.00_-;_-&quot;R$&quot;\ * &quot;-&quot;??_-;_-@_-"/>
    <numFmt numFmtId="165" formatCode="d/m/yyyy"/>
    <numFmt numFmtId="166" formatCode="_(* #,##0.00_);_(* \(#,##0.00\);_(* \-??_);_(@_)"/>
    <numFmt numFmtId="167" formatCode="0.00_ ;[Red]\-0.00\ "/>
    <numFmt numFmtId="168" formatCode="_(* #,##0.00_);_(* \(#,##0.00\);_(* &quot;-&quot;??_);_(@_)"/>
    <numFmt numFmtId="169" formatCode="#."/>
    <numFmt numFmtId="170" formatCode="_(&quot;R$ &quot;* #,##0.00_);_(&quot;R$ &quot;* \(#,##0.00\);_(&quot;R$ &quot;* &quot;-&quot;??_);_(@_)"/>
    <numFmt numFmtId="171" formatCode="_(&quot;R$&quot;* #,##0.00_);_(&quot;R$&quot;* \(#,##0.00\);_(&quot;R$&quot;* &quot;-&quot;??_);_(@_)"/>
  </numFmts>
  <fonts count="61">
    <font>
      <sz val="10"/>
      <name val="Arial"/>
      <charset val="1"/>
    </font>
    <font>
      <sz val="11"/>
      <color theme="1"/>
      <name val="Calibri"/>
      <family val="2"/>
      <scheme val="minor"/>
    </font>
    <font>
      <sz val="10"/>
      <color indexed="8"/>
      <name val="Arial"/>
      <family val="2"/>
      <charset val="1"/>
    </font>
    <font>
      <b/>
      <sz val="14"/>
      <color indexed="9"/>
      <name val="Arial"/>
      <family val="2"/>
      <charset val="1"/>
    </font>
    <font>
      <b/>
      <sz val="10"/>
      <color indexed="8"/>
      <name val="Arial"/>
      <family val="2"/>
      <charset val="1"/>
    </font>
    <font>
      <sz val="11"/>
      <name val="Calibri"/>
      <family val="2"/>
      <charset val="1"/>
    </font>
    <font>
      <sz val="10"/>
      <name val="Calibri"/>
      <family val="2"/>
      <charset val="1"/>
    </font>
    <font>
      <b/>
      <sz val="10"/>
      <name val="Calibri"/>
      <family val="2"/>
      <charset val="1"/>
    </font>
    <font>
      <sz val="11"/>
      <color indexed="8"/>
      <name val="Arial"/>
      <family val="2"/>
      <charset val="1"/>
    </font>
    <font>
      <sz val="10"/>
      <color indexed="9"/>
      <name val="Arial"/>
      <family val="2"/>
    </font>
    <font>
      <sz val="10"/>
      <name val="Arial"/>
      <family val="2"/>
    </font>
    <font>
      <sz val="10"/>
      <name val="Calibri"/>
      <family val="2"/>
    </font>
    <font>
      <sz val="11"/>
      <color indexed="8"/>
      <name val="Calibri"/>
      <family val="2"/>
    </font>
    <font>
      <sz val="8"/>
      <name val="Arial"/>
      <family val="2"/>
    </font>
    <font>
      <b/>
      <sz val="11"/>
      <color indexed="8"/>
      <name val="Calibri"/>
      <family val="2"/>
      <charset val="1"/>
    </font>
    <font>
      <b/>
      <sz val="12"/>
      <color indexed="8"/>
      <name val="Calibri"/>
      <family val="2"/>
      <charset val="1"/>
    </font>
    <font>
      <sz val="10"/>
      <name val="Calibri"/>
      <family val="2"/>
    </font>
    <font>
      <b/>
      <sz val="10"/>
      <color indexed="9"/>
      <name val="Calibri"/>
      <family val="2"/>
    </font>
    <font>
      <sz val="10"/>
      <color indexed="9"/>
      <name val="Calibri"/>
      <family val="2"/>
    </font>
    <font>
      <sz val="11"/>
      <color indexed="8"/>
      <name val="Arial"/>
      <family val="2"/>
    </font>
    <font>
      <b/>
      <sz val="10"/>
      <name val="Arial"/>
      <family val="2"/>
    </font>
    <font>
      <b/>
      <sz val="9"/>
      <name val="Arial"/>
      <family val="2"/>
    </font>
    <font>
      <sz val="9"/>
      <name val="Arial"/>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9"/>
      <color indexed="10"/>
      <name val="Geneva"/>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5"/>
      <color indexed="62"/>
      <name val="Calibri"/>
      <family val="2"/>
    </font>
    <font>
      <b/>
      <sz val="1"/>
      <color indexed="16"/>
      <name val="Courier"/>
      <family val="3"/>
    </font>
    <font>
      <b/>
      <sz val="11"/>
      <color indexed="8"/>
      <name val="Calibri"/>
      <family val="2"/>
    </font>
    <font>
      <sz val="11"/>
      <color indexed="22"/>
      <name val="Calibri"/>
      <family val="2"/>
    </font>
    <font>
      <b/>
      <sz val="14"/>
      <name val="Arial"/>
      <family val="2"/>
    </font>
    <font>
      <b/>
      <sz val="9"/>
      <color indexed="9"/>
      <name val="Arial"/>
      <family val="2"/>
    </font>
    <font>
      <sz val="11"/>
      <color rgb="FFFFFFFF"/>
      <name val="Calibri"/>
      <family val="2"/>
      <charset val="1"/>
    </font>
    <font>
      <b/>
      <sz val="14"/>
      <color indexed="9"/>
      <name val="Calibri"/>
      <family val="2"/>
    </font>
    <font>
      <sz val="10"/>
      <name val="Arial"/>
      <family val="2"/>
    </font>
    <font>
      <sz val="11"/>
      <name val="Calibri"/>
      <family val="2"/>
    </font>
    <font>
      <sz val="11"/>
      <color rgb="FF000000"/>
      <name val="Calibri"/>
      <family val="2"/>
    </font>
    <font>
      <sz val="11"/>
      <name val="Calibri"/>
      <family val="2"/>
      <scheme val="minor"/>
    </font>
    <font>
      <b/>
      <sz val="10"/>
      <name val="Arial"/>
      <family val="2"/>
      <charset val="1"/>
    </font>
    <font>
      <b/>
      <sz val="10"/>
      <color theme="0"/>
      <name val="Calibri"/>
      <family val="2"/>
      <charset val="1"/>
    </font>
    <font>
      <sz val="10"/>
      <color theme="0"/>
      <name val="Calibri"/>
      <family val="2"/>
      <charset val="1"/>
    </font>
    <font>
      <sz val="11"/>
      <color theme="0"/>
      <name val="Calibri"/>
      <family val="2"/>
      <charset val="1"/>
    </font>
    <font>
      <sz val="10"/>
      <color theme="0"/>
      <name val="Arial"/>
      <family val="2"/>
      <charset val="1"/>
    </font>
    <font>
      <b/>
      <sz val="11"/>
      <color theme="0"/>
      <name val="Calibri"/>
      <family val="2"/>
    </font>
    <font>
      <b/>
      <sz val="11"/>
      <name val="Calibri"/>
      <family val="2"/>
    </font>
    <font>
      <b/>
      <sz val="10"/>
      <color indexed="8"/>
      <name val="Arial"/>
      <family val="2"/>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3"/>
        <bgColor indexed="49"/>
      </patternFill>
    </fill>
    <fill>
      <patternFill patternType="solid">
        <fgColor indexed="40"/>
        <bgColor indexed="49"/>
      </patternFill>
    </fill>
    <fill>
      <patternFill patternType="solid">
        <fgColor indexed="48"/>
        <bgColor indexed="30"/>
      </patternFill>
    </fill>
    <fill>
      <patternFill patternType="solid">
        <fgColor indexed="42"/>
        <bgColor indexed="64"/>
      </patternFill>
    </fill>
    <fill>
      <patternFill patternType="solid">
        <fgColor indexed="22"/>
        <bgColor indexed="64"/>
      </patternFill>
    </fill>
    <fill>
      <patternFill patternType="solid">
        <fgColor indexed="43"/>
        <bgColor indexed="64"/>
      </patternFill>
    </fill>
    <fill>
      <patternFill patternType="solid">
        <fgColor indexed="43"/>
        <bgColor indexed="26"/>
      </patternFill>
    </fill>
    <fill>
      <patternFill patternType="solid">
        <fgColor indexed="12"/>
        <bgColor indexed="12"/>
      </patternFill>
    </fill>
    <fill>
      <patternFill patternType="solid">
        <fgColor rgb="FFFF6600"/>
        <bgColor rgb="FFFF9900"/>
      </patternFill>
    </fill>
    <fill>
      <patternFill patternType="solid">
        <fgColor indexed="40"/>
        <bgColor indexed="64"/>
      </patternFill>
    </fill>
    <fill>
      <patternFill patternType="solid">
        <fgColor rgb="FF00B0F0"/>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64">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6" fillId="20" borderId="1" applyNumberFormat="0" applyAlignment="0" applyProtection="0"/>
    <xf numFmtId="0" fontId="26" fillId="20" borderId="1" applyNumberFormat="0" applyAlignment="0" applyProtection="0"/>
    <xf numFmtId="0" fontId="26" fillId="20" borderId="1" applyNumberFormat="0" applyAlignment="0" applyProtection="0"/>
    <xf numFmtId="0" fontId="26" fillId="20" borderId="1" applyNumberFormat="0" applyAlignment="0" applyProtection="0"/>
    <xf numFmtId="0" fontId="26" fillId="20" borderId="1" applyNumberFormat="0" applyAlignment="0" applyProtection="0"/>
    <xf numFmtId="0" fontId="27" fillId="0" borderId="0"/>
    <xf numFmtId="0" fontId="27" fillId="0" borderId="0"/>
    <xf numFmtId="0" fontId="27" fillId="0" borderId="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8" fillId="21" borderId="2" applyNumberFormat="0" applyAlignment="0" applyProtection="0"/>
    <xf numFmtId="0" fontId="29" fillId="0" borderId="3" applyNumberFormat="0" applyFill="0" applyAlignment="0" applyProtection="0"/>
    <xf numFmtId="0" fontId="29" fillId="0" borderId="3" applyNumberFormat="0" applyFill="0" applyAlignment="0" applyProtection="0"/>
    <xf numFmtId="0" fontId="29" fillId="0" borderId="3" applyNumberFormat="0" applyFill="0" applyAlignment="0" applyProtection="0"/>
    <xf numFmtId="0" fontId="29" fillId="0" borderId="3" applyNumberFormat="0" applyFill="0" applyAlignment="0" applyProtection="0"/>
    <xf numFmtId="0" fontId="28" fillId="21" borderId="2" applyNumberFormat="0" applyAlignment="0" applyProtection="0"/>
    <xf numFmtId="169" fontId="30" fillId="0" borderId="0">
      <protection locked="0"/>
    </xf>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12" fillId="0" borderId="0"/>
    <xf numFmtId="0" fontId="12" fillId="0" borderId="0"/>
    <xf numFmtId="0" fontId="47" fillId="33" borderId="0" applyBorder="0" applyProtection="0"/>
    <xf numFmtId="169" fontId="30" fillId="0" borderId="0">
      <protection locked="0"/>
    </xf>
    <xf numFmtId="0" fontId="25" fillId="4" borderId="0" applyNumberFormat="0" applyBorder="0" applyAlignment="0" applyProtection="0"/>
    <xf numFmtId="0" fontId="33" fillId="0" borderId="4" applyNumberFormat="0" applyFill="0" applyAlignment="0" applyProtection="0"/>
    <xf numFmtId="0" fontId="34" fillId="0" borderId="5" applyNumberFormat="0" applyFill="0" applyAlignment="0" applyProtection="0"/>
    <xf numFmtId="0" fontId="35" fillId="0" borderId="6" applyNumberFormat="0" applyFill="0" applyAlignment="0" applyProtection="0"/>
    <xf numFmtId="0" fontId="35" fillId="0" borderId="0" applyNumberFormat="0" applyFill="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24" fillId="3" borderId="0" applyNumberFormat="0" applyBorder="0" applyAlignment="0" applyProtection="0"/>
    <xf numFmtId="0" fontId="31" fillId="7" borderId="1" applyNumberFormat="0" applyAlignment="0" applyProtection="0"/>
    <xf numFmtId="0" fontId="29" fillId="0" borderId="3" applyNumberFormat="0" applyFill="0" applyAlignment="0" applyProtection="0"/>
    <xf numFmtId="170" fontId="10" fillId="0" borderId="0" applyFont="0" applyFill="0" applyBorder="0" applyAlignment="0" applyProtection="0"/>
    <xf numFmtId="171" fontId="10" fillId="0" borderId="0" applyFont="0" applyFill="0" applyBorder="0" applyAlignment="0" applyProtection="0"/>
    <xf numFmtId="164" fontId="10" fillId="0" borderId="0" applyFill="0" applyBorder="0" applyAlignment="0" applyProtection="0"/>
    <xf numFmtId="171" fontId="10" fillId="0" borderId="0" applyFont="0" applyFill="0" applyBorder="0" applyAlignment="0" applyProtection="0"/>
    <xf numFmtId="170" fontId="10" fillId="0" borderId="0" applyFont="0" applyFill="0" applyBorder="0" applyAlignment="0" applyProtection="0"/>
    <xf numFmtId="171" fontId="10" fillId="0" borderId="0" applyFont="0" applyFill="0" applyBorder="0" applyAlignment="0" applyProtection="0"/>
    <xf numFmtId="170" fontId="12" fillId="0" borderId="0" applyFont="0" applyFill="0" applyBorder="0" applyAlignment="0" applyProtection="0"/>
    <xf numFmtId="170" fontId="10" fillId="0" borderId="0" applyFont="0" applyFill="0" applyBorder="0" applyAlignment="0" applyProtection="0"/>
    <xf numFmtId="171" fontId="10" fillId="0" borderId="0" applyFont="0" applyFill="0" applyBorder="0" applyAlignment="0" applyProtection="0"/>
    <xf numFmtId="171" fontId="10" fillId="0" borderId="0" applyFont="0" applyFill="0" applyBorder="0" applyAlignment="0" applyProtection="0"/>
    <xf numFmtId="170" fontId="10" fillId="0" borderId="0" applyFont="0" applyFill="0" applyBorder="0" applyAlignment="0" applyProtection="0"/>
    <xf numFmtId="170" fontId="12" fillId="0" borderId="0" applyFont="0" applyFill="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10" fillId="0" borderId="0"/>
    <xf numFmtId="0" fontId="10" fillId="0" borderId="0"/>
    <xf numFmtId="0" fontId="10" fillId="0" borderId="0"/>
    <xf numFmtId="0" fontId="12" fillId="0" borderId="0"/>
    <xf numFmtId="0" fontId="10"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12" fillId="23" borderId="7" applyNumberFormat="0" applyFont="0" applyAlignment="0" applyProtection="0"/>
    <xf numFmtId="0" fontId="12" fillId="23" borderId="7" applyNumberFormat="0" applyFont="0" applyAlignment="0" applyProtection="0"/>
    <xf numFmtId="0" fontId="12" fillId="23" borderId="7" applyNumberFormat="0" applyFont="0" applyAlignment="0" applyProtection="0"/>
    <xf numFmtId="0" fontId="12" fillId="23" borderId="7" applyNumberFormat="0" applyFont="0" applyAlignment="0" applyProtection="0"/>
    <xf numFmtId="0" fontId="12" fillId="23" borderId="7" applyNumberFormat="0" applyFont="0" applyAlignment="0" applyProtection="0"/>
    <xf numFmtId="0" fontId="37" fillId="20" borderId="8" applyNumberFormat="0" applyAlignment="0" applyProtection="0"/>
    <xf numFmtId="169" fontId="30" fillId="0" borderId="0">
      <protection locked="0"/>
    </xf>
    <xf numFmtId="169" fontId="30" fillId="0" borderId="0">
      <protection locked="0"/>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7" fillId="20" borderId="8" applyNumberFormat="0" applyAlignment="0" applyProtection="0"/>
    <xf numFmtId="0" fontId="37" fillId="20" borderId="8" applyNumberFormat="0" applyAlignment="0" applyProtection="0"/>
    <xf numFmtId="0" fontId="37" fillId="20" borderId="8" applyNumberFormat="0" applyAlignment="0" applyProtection="0"/>
    <xf numFmtId="0" fontId="37" fillId="20" borderId="8" applyNumberFormat="0" applyAlignment="0" applyProtection="0"/>
    <xf numFmtId="169" fontId="38" fillId="0" borderId="0">
      <protection locked="0"/>
    </xf>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8" fontId="10" fillId="0" borderId="0" applyFont="0" applyFill="0" applyBorder="0" applyAlignment="0" applyProtection="0"/>
    <xf numFmtId="166" fontId="10" fillId="0" borderId="0" applyFill="0" applyBorder="0" applyAlignment="0" applyProtection="0"/>
    <xf numFmtId="168" fontId="10"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40" fillId="0" borderId="0" applyNumberFormat="0" applyFill="0" applyBorder="0" applyAlignment="0" applyProtection="0"/>
    <xf numFmtId="0" fontId="41" fillId="0" borderId="9"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6"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169" fontId="42" fillId="0" borderId="0">
      <protection locked="0"/>
    </xf>
    <xf numFmtId="169" fontId="42" fillId="0" borderId="0">
      <protection locked="0"/>
    </xf>
    <xf numFmtId="0" fontId="43" fillId="0" borderId="10"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0" fontId="43" fillId="0" borderId="10" applyNumberFormat="0" applyFill="0" applyAlignment="0" applyProtection="0"/>
    <xf numFmtId="168" fontId="10" fillId="0" borderId="0" applyFont="0" applyFill="0" applyBorder="0" applyAlignment="0" applyProtection="0"/>
    <xf numFmtId="43" fontId="12" fillId="0" borderId="0" applyFont="0" applyFill="0" applyBorder="0" applyAlignment="0" applyProtection="0"/>
    <xf numFmtId="0" fontId="39" fillId="0" borderId="0" applyNumberFormat="0" applyFill="0" applyBorder="0" applyAlignment="0" applyProtection="0"/>
    <xf numFmtId="0" fontId="49" fillId="0" borderId="0"/>
    <xf numFmtId="0" fontId="1" fillId="0" borderId="0"/>
    <xf numFmtId="43" fontId="1" fillId="0" borderId="0" applyFont="0" applyFill="0" applyBorder="0" applyAlignment="0" applyProtection="0"/>
  </cellStyleXfs>
  <cellXfs count="241">
    <xf numFmtId="0" fontId="0" fillId="0" borderId="0" xfId="0"/>
    <xf numFmtId="0" fontId="2" fillId="0" borderId="0" xfId="0" applyFont="1"/>
    <xf numFmtId="4" fontId="2" fillId="0" borderId="0" xfId="0" applyNumberFormat="1" applyFont="1"/>
    <xf numFmtId="4" fontId="0" fillId="0" borderId="0" xfId="0" applyNumberFormat="1"/>
    <xf numFmtId="0" fontId="2" fillId="0" borderId="11" xfId="0" applyFont="1" applyBorder="1"/>
    <xf numFmtId="0" fontId="2" fillId="0" borderId="0" xfId="0" applyFont="1" applyBorder="1"/>
    <xf numFmtId="0" fontId="2" fillId="0" borderId="12" xfId="0" applyFont="1" applyBorder="1"/>
    <xf numFmtId="0" fontId="11" fillId="0" borderId="0" xfId="0" applyNumberFormat="1" applyFont="1" applyFill="1" applyBorder="1" applyAlignment="1">
      <alignment horizontal="center" vertical="center" wrapText="1"/>
    </xf>
    <xf numFmtId="0" fontId="11" fillId="0" borderId="0" xfId="180" applyFont="1" applyFill="1" applyBorder="1" applyAlignment="1">
      <alignment horizontal="center" vertical="center" wrapText="1"/>
    </xf>
    <xf numFmtId="0" fontId="11" fillId="0" borderId="0" xfId="180" applyFont="1" applyFill="1" applyBorder="1" applyAlignment="1">
      <alignment horizontal="left" vertical="center" wrapText="1"/>
    </xf>
    <xf numFmtId="167" fontId="11" fillId="0" borderId="0" xfId="180" applyNumberFormat="1" applyFont="1" applyFill="1" applyBorder="1" applyAlignment="1">
      <alignment horizontal="center" vertical="center" wrapText="1"/>
    </xf>
    <xf numFmtId="4" fontId="11" fillId="0" borderId="0" xfId="221" applyNumberFormat="1" applyFont="1" applyFill="1" applyBorder="1" applyAlignment="1">
      <alignment horizontal="right" vertical="center"/>
    </xf>
    <xf numFmtId="4" fontId="2" fillId="0" borderId="0" xfId="0" applyNumberFormat="1" applyFont="1" applyBorder="1"/>
    <xf numFmtId="0" fontId="2" fillId="0" borderId="14"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17" fillId="27" borderId="13" xfId="0" applyFont="1" applyFill="1" applyBorder="1" applyAlignment="1">
      <alignment horizontal="center" vertical="center" wrapText="1"/>
    </xf>
    <xf numFmtId="0" fontId="17" fillId="27" borderId="14" xfId="150" applyFont="1" applyFill="1" applyBorder="1" applyAlignment="1" applyProtection="1">
      <alignment horizontal="center" vertical="center" wrapText="1"/>
    </xf>
    <xf numFmtId="0" fontId="17" fillId="27" borderId="14" xfId="0" applyFont="1" applyFill="1" applyBorder="1" applyAlignment="1">
      <alignment horizontal="center" vertical="center" wrapText="1"/>
    </xf>
    <xf numFmtId="4" fontId="17" fillId="27" borderId="14" xfId="0" applyNumberFormat="1" applyFont="1" applyFill="1" applyBorder="1" applyAlignment="1" applyProtection="1">
      <alignment vertical="center" wrapText="1"/>
    </xf>
    <xf numFmtId="4" fontId="18" fillId="27" borderId="14" xfId="0" applyNumberFormat="1" applyFont="1" applyFill="1" applyBorder="1" applyAlignment="1">
      <alignment horizontal="right" vertical="center" wrapText="1"/>
    </xf>
    <xf numFmtId="4" fontId="16" fillId="27" borderId="14" xfId="0" applyNumberFormat="1" applyFont="1" applyFill="1" applyBorder="1" applyAlignment="1">
      <alignment horizontal="right" vertical="center" wrapText="1"/>
    </xf>
    <xf numFmtId="0" fontId="10" fillId="28" borderId="13" xfId="180" applyFill="1" applyBorder="1" applyAlignment="1">
      <alignment horizontal="right" vertical="center"/>
    </xf>
    <xf numFmtId="0" fontId="10" fillId="28" borderId="19" xfId="180" applyFill="1" applyBorder="1" applyAlignment="1">
      <alignment horizontal="right" vertical="center"/>
    </xf>
    <xf numFmtId="0" fontId="10" fillId="0" borderId="0" xfId="180" applyBorder="1"/>
    <xf numFmtId="0" fontId="10" fillId="0" borderId="12" xfId="180" applyBorder="1"/>
    <xf numFmtId="4" fontId="16" fillId="27" borderId="15" xfId="0" applyNumberFormat="1" applyFont="1" applyFill="1" applyBorder="1" applyAlignment="1">
      <alignment horizontal="right" vertical="center" wrapText="1"/>
    </xf>
    <xf numFmtId="49" fontId="7" fillId="0" borderId="0" xfId="0" applyNumberFormat="1" applyFont="1" applyFill="1" applyBorder="1" applyAlignment="1">
      <alignment horizontal="center" vertical="center" wrapText="1"/>
    </xf>
    <xf numFmtId="0" fontId="7" fillId="0" borderId="0" xfId="150" applyFont="1" applyFill="1" applyBorder="1" applyAlignment="1" applyProtection="1">
      <alignment horizontal="center" vertical="center"/>
    </xf>
    <xf numFmtId="0" fontId="7" fillId="0" borderId="0" xfId="150" applyFont="1" applyFill="1" applyBorder="1" applyAlignment="1" applyProtection="1">
      <alignment vertical="center" wrapText="1"/>
    </xf>
    <xf numFmtId="0" fontId="7" fillId="0" borderId="0" xfId="0" applyFont="1" applyFill="1" applyBorder="1" applyAlignment="1">
      <alignment vertical="center" wrapText="1"/>
    </xf>
    <xf numFmtId="4" fontId="6" fillId="0" borderId="0" xfId="0" applyNumberFormat="1" applyFont="1" applyFill="1" applyBorder="1" applyAlignment="1" applyProtection="1">
      <alignment horizontal="right" vertical="center" wrapText="1"/>
    </xf>
    <xf numFmtId="4" fontId="5" fillId="0" borderId="0" xfId="0" applyNumberFormat="1" applyFont="1" applyFill="1" applyBorder="1" applyAlignment="1">
      <alignment horizontal="right" vertical="center" wrapText="1"/>
    </xf>
    <xf numFmtId="0" fontId="2" fillId="0" borderId="0" xfId="0" applyFont="1" applyFill="1"/>
    <xf numFmtId="4" fontId="28" fillId="26" borderId="15" xfId="0" applyNumberFormat="1" applyFont="1" applyFill="1" applyBorder="1" applyAlignment="1">
      <alignment horizontal="right" vertical="center" wrapText="1"/>
    </xf>
    <xf numFmtId="4" fontId="44" fillId="0" borderId="0" xfId="0" applyNumberFormat="1" applyFont="1" applyFill="1" applyBorder="1" applyAlignment="1">
      <alignment horizontal="right" vertical="center" wrapText="1"/>
    </xf>
    <xf numFmtId="0" fontId="10" fillId="0" borderId="0" xfId="180"/>
    <xf numFmtId="0" fontId="10" fillId="0" borderId="11" xfId="180" applyBorder="1"/>
    <xf numFmtId="0" fontId="9" fillId="0" borderId="0" xfId="180" applyFont="1"/>
    <xf numFmtId="0" fontId="21" fillId="0" borderId="27" xfId="180" applyFont="1" applyFill="1" applyBorder="1" applyAlignment="1" applyProtection="1">
      <alignment horizontal="left" vertical="center"/>
    </xf>
    <xf numFmtId="0" fontId="22" fillId="0" borderId="11" xfId="180" applyFont="1" applyBorder="1" applyAlignment="1" applyProtection="1">
      <alignment horizontal="left" vertical="center"/>
    </xf>
    <xf numFmtId="0" fontId="22" fillId="0" borderId="0" xfId="180" applyFont="1" applyBorder="1" applyAlignment="1" applyProtection="1">
      <alignment horizontal="left" vertical="center"/>
    </xf>
    <xf numFmtId="0" fontId="22" fillId="0" borderId="12" xfId="180" applyFont="1" applyBorder="1" applyAlignment="1" applyProtection="1">
      <alignment vertical="center"/>
    </xf>
    <xf numFmtId="0" fontId="21" fillId="28" borderId="31" xfId="180" applyFont="1" applyFill="1" applyBorder="1" applyAlignment="1" applyProtection="1">
      <alignment vertical="center"/>
      <protection locked="0"/>
    </xf>
    <xf numFmtId="0" fontId="21" fillId="28" borderId="32" xfId="180" applyFont="1" applyFill="1" applyBorder="1" applyAlignment="1" applyProtection="1">
      <alignment vertical="center"/>
      <protection locked="0"/>
    </xf>
    <xf numFmtId="0" fontId="22" fillId="0" borderId="0" xfId="180" applyFont="1" applyBorder="1" applyAlignment="1" applyProtection="1">
      <alignment vertical="center"/>
    </xf>
    <xf numFmtId="0" fontId="22" fillId="0" borderId="11" xfId="180" applyFont="1" applyBorder="1" applyAlignment="1" applyProtection="1">
      <alignment vertical="center"/>
    </xf>
    <xf numFmtId="0" fontId="22" fillId="28" borderId="30" xfId="180" applyFont="1" applyFill="1" applyBorder="1" applyAlignment="1" applyProtection="1">
      <alignment vertical="center"/>
      <protection locked="0"/>
    </xf>
    <xf numFmtId="0" fontId="22" fillId="28" borderId="31" xfId="180" applyFont="1" applyFill="1" applyBorder="1" applyAlignment="1" applyProtection="1">
      <alignment vertical="center"/>
      <protection locked="0"/>
    </xf>
    <xf numFmtId="0" fontId="22" fillId="28" borderId="32" xfId="180" applyFont="1" applyFill="1" applyBorder="1" applyAlignment="1" applyProtection="1">
      <alignment vertical="center"/>
      <protection locked="0"/>
    </xf>
    <xf numFmtId="0" fontId="21" fillId="29" borderId="20" xfId="180" applyFont="1" applyFill="1" applyBorder="1" applyAlignment="1" applyProtection="1">
      <alignment vertical="center"/>
    </xf>
    <xf numFmtId="0" fontId="22" fillId="29" borderId="30" xfId="180" applyFont="1" applyFill="1" applyBorder="1" applyAlignment="1" applyProtection="1">
      <alignment vertical="center"/>
    </xf>
    <xf numFmtId="0" fontId="22" fillId="28" borderId="33" xfId="180" applyFont="1" applyFill="1" applyBorder="1" applyAlignment="1" applyProtection="1">
      <alignment horizontal="left" vertical="center"/>
    </xf>
    <xf numFmtId="10" fontId="22" fillId="28" borderId="34" xfId="180" applyNumberFormat="1" applyFont="1" applyFill="1" applyBorder="1" applyAlignment="1" applyProtection="1">
      <alignment vertical="center"/>
    </xf>
    <xf numFmtId="0" fontId="22" fillId="28" borderId="35" xfId="180" applyFont="1" applyFill="1" applyBorder="1" applyAlignment="1" applyProtection="1">
      <alignment horizontal="center" vertical="center"/>
    </xf>
    <xf numFmtId="0" fontId="22" fillId="28" borderId="34" xfId="180" applyFont="1" applyFill="1" applyBorder="1" applyAlignment="1" applyProtection="1">
      <alignment horizontal="left" vertical="center"/>
    </xf>
    <xf numFmtId="10" fontId="22" fillId="30" borderId="36" xfId="200" applyNumberFormat="1" applyFont="1" applyFill="1" applyBorder="1" applyAlignment="1" applyProtection="1">
      <alignment vertical="center"/>
      <protection locked="0"/>
    </xf>
    <xf numFmtId="0" fontId="22" fillId="28" borderId="37" xfId="180" applyFont="1" applyFill="1" applyBorder="1" applyAlignment="1" applyProtection="1">
      <alignment horizontal="left" vertical="center"/>
    </xf>
    <xf numFmtId="10" fontId="22" fillId="28" borderId="38" xfId="180" applyNumberFormat="1" applyFont="1" applyFill="1" applyBorder="1" applyAlignment="1" applyProtection="1">
      <alignment vertical="center"/>
    </xf>
    <xf numFmtId="0" fontId="22" fillId="28" borderId="39" xfId="180" applyFont="1" applyFill="1" applyBorder="1" applyAlignment="1" applyProtection="1">
      <alignment horizontal="center" vertical="center"/>
    </xf>
    <xf numFmtId="0" fontId="22" fillId="28" borderId="38" xfId="180" applyFont="1" applyFill="1" applyBorder="1" applyAlignment="1" applyProtection="1">
      <alignment horizontal="left" vertical="center"/>
    </xf>
    <xf numFmtId="0" fontId="22" fillId="28" borderId="40" xfId="180" applyFont="1" applyFill="1" applyBorder="1" applyAlignment="1" applyProtection="1">
      <alignment horizontal="left" vertical="center"/>
    </xf>
    <xf numFmtId="0" fontId="22" fillId="28" borderId="41" xfId="180" applyFont="1" applyFill="1" applyBorder="1" applyAlignment="1" applyProtection="1">
      <alignment horizontal="left" vertical="center"/>
    </xf>
    <xf numFmtId="0" fontId="10" fillId="28" borderId="11" xfId="180" applyFill="1" applyBorder="1"/>
    <xf numFmtId="10" fontId="22" fillId="28" borderId="42" xfId="180" applyNumberFormat="1" applyFont="1" applyFill="1" applyBorder="1" applyAlignment="1" applyProtection="1">
      <alignment vertical="center"/>
    </xf>
    <xf numFmtId="10" fontId="22" fillId="28" borderId="28" xfId="180" applyNumberFormat="1" applyFont="1" applyFill="1" applyBorder="1" applyAlignment="1" applyProtection="1">
      <alignment vertical="center"/>
    </xf>
    <xf numFmtId="0" fontId="10" fillId="28" borderId="43" xfId="180" applyFill="1" applyBorder="1"/>
    <xf numFmtId="0" fontId="22" fillId="28" borderId="13" xfId="180" applyFont="1" applyFill="1" applyBorder="1" applyAlignment="1" applyProtection="1">
      <alignment horizontal="left" vertical="center"/>
    </xf>
    <xf numFmtId="10" fontId="10" fillId="28" borderId="15" xfId="200" applyNumberFormat="1" applyFont="1" applyFill="1" applyBorder="1"/>
    <xf numFmtId="4" fontId="11" fillId="0" borderId="0" xfId="0" applyNumberFormat="1" applyFont="1" applyFill="1" applyBorder="1" applyAlignment="1">
      <alignment horizontal="right" vertical="center" wrapText="1"/>
    </xf>
    <xf numFmtId="0" fontId="48" fillId="27" borderId="14" xfId="150" applyFont="1" applyFill="1" applyBorder="1" applyAlignment="1" applyProtection="1">
      <alignment horizontal="left" vertical="center" wrapText="1"/>
    </xf>
    <xf numFmtId="0" fontId="10" fillId="0" borderId="24" xfId="180" applyBorder="1"/>
    <xf numFmtId="0" fontId="10" fillId="0" borderId="25" xfId="180" applyBorder="1"/>
    <xf numFmtId="0" fontId="10" fillId="0" borderId="26" xfId="180" applyBorder="1"/>
    <xf numFmtId="0" fontId="46" fillId="29" borderId="65" xfId="180" applyFont="1" applyFill="1" applyBorder="1" applyAlignment="1" applyProtection="1">
      <alignment vertical="center"/>
    </xf>
    <xf numFmtId="0" fontId="46" fillId="29" borderId="66" xfId="180" applyFont="1" applyFill="1" applyBorder="1" applyAlignment="1" applyProtection="1">
      <alignment vertical="center"/>
    </xf>
    <xf numFmtId="0" fontId="46" fillId="29" borderId="67" xfId="180" applyFont="1" applyFill="1" applyBorder="1" applyAlignment="1" applyProtection="1">
      <alignment vertical="center"/>
    </xf>
    <xf numFmtId="0" fontId="10" fillId="24" borderId="0" xfId="180" applyFont="1" applyFill="1"/>
    <xf numFmtId="0" fontId="9" fillId="24" borderId="0" xfId="180" applyFont="1" applyFill="1"/>
    <xf numFmtId="0" fontId="10" fillId="24" borderId="0" xfId="180" applyFill="1"/>
    <xf numFmtId="0" fontId="21" fillId="28" borderId="28" xfId="180" applyFont="1" applyFill="1" applyBorder="1" applyAlignment="1" applyProtection="1">
      <alignment horizontal="left" vertical="center"/>
    </xf>
    <xf numFmtId="0" fontId="21" fillId="28" borderId="29" xfId="180" applyFont="1" applyFill="1" applyBorder="1" applyAlignment="1" applyProtection="1">
      <alignment horizontal="left" vertical="center"/>
    </xf>
    <xf numFmtId="0" fontId="10" fillId="0" borderId="20" xfId="180" applyBorder="1"/>
    <xf numFmtId="0" fontId="10" fillId="0" borderId="16" xfId="180" applyBorder="1"/>
    <xf numFmtId="0" fontId="50" fillId="0" borderId="14" xfId="0" applyNumberFormat="1" applyFont="1" applyFill="1" applyBorder="1" applyAlignment="1">
      <alignment horizontal="center" vertical="center" wrapText="1"/>
    </xf>
    <xf numFmtId="49" fontId="50" fillId="0" borderId="14" xfId="0" applyNumberFormat="1" applyFont="1" applyFill="1" applyBorder="1" applyAlignment="1" applyProtection="1">
      <alignment vertical="center" wrapText="1"/>
    </xf>
    <xf numFmtId="0" fontId="12" fillId="0" borderId="14" xfId="0" applyNumberFormat="1" applyFont="1" applyFill="1" applyBorder="1" applyAlignment="1">
      <alignment horizontal="center" vertical="center"/>
    </xf>
    <xf numFmtId="0" fontId="50" fillId="0" borderId="14" xfId="0" applyFont="1" applyFill="1" applyBorder="1" applyAlignment="1">
      <alignment horizontal="center" vertical="center"/>
    </xf>
    <xf numFmtId="0" fontId="51" fillId="0" borderId="14" xfId="0" applyFont="1" applyBorder="1" applyAlignment="1">
      <alignment horizontal="center" vertical="center" wrapText="1"/>
    </xf>
    <xf numFmtId="49" fontId="50" fillId="0" borderId="14" xfId="0" applyNumberFormat="1" applyFont="1" applyFill="1" applyBorder="1" applyAlignment="1" applyProtection="1">
      <alignment horizontal="center" vertical="center" wrapText="1"/>
    </xf>
    <xf numFmtId="49" fontId="28" fillId="34" borderId="14" xfId="0" applyNumberFormat="1" applyFont="1" applyFill="1" applyBorder="1" applyAlignment="1">
      <alignment horizontal="left" vertical="center" wrapText="1"/>
    </xf>
    <xf numFmtId="4" fontId="11" fillId="0" borderId="0" xfId="0" applyNumberFormat="1" applyFont="1" applyFill="1" applyBorder="1" applyAlignment="1">
      <alignment horizontal="center" vertical="center" wrapText="1"/>
    </xf>
    <xf numFmtId="4" fontId="7" fillId="0" borderId="0" xfId="0" applyNumberFormat="1" applyFont="1" applyFill="1" applyBorder="1" applyAlignment="1">
      <alignment horizontal="center" vertical="center" wrapText="1"/>
    </xf>
    <xf numFmtId="49" fontId="28" fillId="26" borderId="13" xfId="0" applyNumberFormat="1" applyFont="1" applyFill="1" applyBorder="1" applyAlignment="1">
      <alignment horizontal="center" vertical="center" wrapText="1"/>
    </xf>
    <xf numFmtId="49" fontId="50" fillId="0" borderId="13" xfId="0" applyNumberFormat="1" applyFont="1" applyFill="1" applyBorder="1" applyAlignment="1">
      <alignment horizontal="center" vertical="center" wrapText="1"/>
    </xf>
    <xf numFmtId="4" fontId="51" fillId="0" borderId="14" xfId="0" applyNumberFormat="1" applyFont="1" applyBorder="1" applyAlignment="1">
      <alignment horizontal="right" vertical="center" wrapText="1"/>
    </xf>
    <xf numFmtId="4" fontId="50" fillId="0" borderId="14" xfId="0" applyNumberFormat="1" applyFont="1" applyFill="1" applyBorder="1" applyAlignment="1">
      <alignment horizontal="right" vertical="center" wrapText="1"/>
    </xf>
    <xf numFmtId="4" fontId="50" fillId="0" borderId="15" xfId="0" applyNumberFormat="1" applyFont="1" applyFill="1" applyBorder="1" applyAlignment="1">
      <alignment horizontal="right" vertical="center" wrapText="1"/>
    </xf>
    <xf numFmtId="0" fontId="28" fillId="26" borderId="14" xfId="150" applyFont="1" applyFill="1" applyBorder="1" applyAlignment="1" applyProtection="1">
      <alignment horizontal="center" vertical="center"/>
    </xf>
    <xf numFmtId="0" fontId="28" fillId="26" borderId="14" xfId="150" applyFont="1" applyFill="1" applyBorder="1" applyAlignment="1" applyProtection="1">
      <alignment horizontal="center" vertical="center" wrapText="1"/>
    </xf>
    <xf numFmtId="4" fontId="23" fillId="26" borderId="14" xfId="0" applyNumberFormat="1" applyFont="1" applyFill="1" applyBorder="1" applyAlignment="1" applyProtection="1">
      <alignment horizontal="right" vertical="center" wrapText="1"/>
    </xf>
    <xf numFmtId="4" fontId="23" fillId="26" borderId="14" xfId="0" applyNumberFormat="1" applyFont="1" applyFill="1" applyBorder="1" applyAlignment="1">
      <alignment horizontal="right" vertical="center" wrapText="1"/>
    </xf>
    <xf numFmtId="4" fontId="50" fillId="26" borderId="14" xfId="0" applyNumberFormat="1" applyFont="1" applyFill="1" applyBorder="1" applyAlignment="1">
      <alignment horizontal="right" vertical="center" wrapText="1"/>
    </xf>
    <xf numFmtId="0" fontId="28" fillId="26" borderId="14" xfId="150" applyFont="1" applyFill="1" applyBorder="1" applyAlignment="1" applyProtection="1">
      <alignment vertical="center" wrapText="1"/>
    </xf>
    <xf numFmtId="0" fontId="51" fillId="0" borderId="14" xfId="0" applyFont="1" applyFill="1" applyBorder="1" applyAlignment="1">
      <alignment horizontal="center" vertical="center" wrapText="1"/>
    </xf>
    <xf numFmtId="0" fontId="51" fillId="0" borderId="14" xfId="0" applyFont="1" applyFill="1" applyBorder="1" applyAlignment="1">
      <alignment vertical="center" wrapText="1"/>
    </xf>
    <xf numFmtId="4" fontId="51" fillId="0" borderId="14" xfId="0" applyNumberFormat="1" applyFont="1" applyFill="1" applyBorder="1" applyAlignment="1">
      <alignment horizontal="right" vertical="center" wrapText="1"/>
    </xf>
    <xf numFmtId="0" fontId="50" fillId="0" borderId="14" xfId="150" applyFont="1" applyFill="1" applyBorder="1" applyAlignment="1" applyProtection="1">
      <alignment horizontal="center" vertical="center" wrapText="1"/>
    </xf>
    <xf numFmtId="4" fontId="50" fillId="0" borderId="14" xfId="0" applyNumberFormat="1" applyFont="1" applyFill="1" applyBorder="1" applyAlignment="1" applyProtection="1">
      <alignment horizontal="right" vertical="center" wrapText="1"/>
    </xf>
    <xf numFmtId="4" fontId="50" fillId="0" borderId="14" xfId="0" applyNumberFormat="1" applyFont="1" applyBorder="1" applyAlignment="1" applyProtection="1">
      <alignment horizontal="center" vertical="center" wrapText="1"/>
    </xf>
    <xf numFmtId="4" fontId="50" fillId="0" borderId="14" xfId="0" applyNumberFormat="1" applyFont="1" applyBorder="1" applyAlignment="1">
      <alignment horizontal="right" vertical="center" wrapText="1"/>
    </xf>
    <xf numFmtId="0" fontId="4" fillId="0" borderId="14"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4" fontId="54" fillId="35" borderId="0" xfId="0" applyNumberFormat="1" applyFont="1" applyFill="1" applyBorder="1" applyAlignment="1">
      <alignment horizontal="center" vertical="center" wrapText="1"/>
    </xf>
    <xf numFmtId="0" fontId="54" fillId="35" borderId="0" xfId="150" applyFont="1" applyFill="1" applyBorder="1" applyAlignment="1" applyProtection="1">
      <alignment horizontal="center" vertical="center"/>
    </xf>
    <xf numFmtId="0" fontId="54" fillId="35" borderId="0" xfId="150" applyFont="1" applyFill="1" applyBorder="1" applyAlignment="1" applyProtection="1">
      <alignment vertical="center" wrapText="1"/>
    </xf>
    <xf numFmtId="0" fontId="54" fillId="35" borderId="0" xfId="0" applyFont="1" applyFill="1" applyBorder="1" applyAlignment="1">
      <alignment vertical="center" wrapText="1"/>
    </xf>
    <xf numFmtId="4" fontId="55" fillId="35" borderId="0" xfId="0" applyNumberFormat="1" applyFont="1" applyFill="1" applyBorder="1" applyAlignment="1" applyProtection="1">
      <alignment horizontal="right" vertical="center" wrapText="1"/>
    </xf>
    <xf numFmtId="4" fontId="56" fillId="35" borderId="0" xfId="0" applyNumberFormat="1" applyFont="1" applyFill="1" applyBorder="1" applyAlignment="1">
      <alignment horizontal="right" vertical="center" wrapText="1"/>
    </xf>
    <xf numFmtId="49" fontId="54" fillId="35" borderId="0" xfId="0" applyNumberFormat="1" applyFont="1" applyFill="1" applyBorder="1" applyAlignment="1">
      <alignment horizontal="center" vertical="center" wrapText="1"/>
    </xf>
    <xf numFmtId="0" fontId="57" fillId="35" borderId="0" xfId="0" applyFont="1" applyFill="1"/>
    <xf numFmtId="49" fontId="58" fillId="35" borderId="13" xfId="0" applyNumberFormat="1" applyFont="1" applyFill="1" applyBorder="1" applyAlignment="1">
      <alignment horizontal="center" vertical="center" wrapText="1"/>
    </xf>
    <xf numFmtId="0" fontId="58" fillId="35" borderId="14" xfId="0" applyFont="1" applyFill="1" applyBorder="1" applyAlignment="1">
      <alignment horizontal="center" vertical="center" wrapText="1"/>
    </xf>
    <xf numFmtId="49" fontId="58" fillId="35" borderId="14" xfId="0" applyNumberFormat="1" applyFont="1" applyFill="1" applyBorder="1" applyAlignment="1" applyProtection="1">
      <alignment vertical="center" wrapText="1"/>
    </xf>
    <xf numFmtId="0" fontId="58" fillId="35" borderId="14" xfId="0" applyNumberFormat="1" applyFont="1" applyFill="1" applyBorder="1" applyAlignment="1">
      <alignment horizontal="center" vertical="center"/>
    </xf>
    <xf numFmtId="4" fontId="58" fillId="35" borderId="14" xfId="0" applyNumberFormat="1" applyFont="1" applyFill="1" applyBorder="1" applyAlignment="1">
      <alignment horizontal="right" vertical="center" wrapText="1"/>
    </xf>
    <xf numFmtId="4" fontId="58" fillId="35" borderId="15" xfId="0" applyNumberFormat="1" applyFont="1" applyFill="1" applyBorder="1" applyAlignment="1">
      <alignment horizontal="right" vertical="center" wrapText="1"/>
    </xf>
    <xf numFmtId="0" fontId="50" fillId="24" borderId="14" xfId="0" applyNumberFormat="1" applyFont="1" applyFill="1" applyBorder="1" applyAlignment="1">
      <alignment horizontal="center" vertical="center" wrapText="1"/>
    </xf>
    <xf numFmtId="49" fontId="50" fillId="24" borderId="14" xfId="0" applyNumberFormat="1" applyFont="1" applyFill="1" applyBorder="1" applyAlignment="1" applyProtection="1">
      <alignment vertical="center" wrapText="1"/>
    </xf>
    <xf numFmtId="4" fontId="50" fillId="0" borderId="14" xfId="221" applyNumberFormat="1" applyFont="1" applyFill="1" applyBorder="1" applyAlignment="1">
      <alignment horizontal="right" vertical="center"/>
    </xf>
    <xf numFmtId="4" fontId="59" fillId="35" borderId="14" xfId="0" applyNumberFormat="1" applyFont="1" applyFill="1" applyBorder="1" applyAlignment="1">
      <alignment horizontal="right" vertical="center" wrapText="1"/>
    </xf>
    <xf numFmtId="0" fontId="50" fillId="0" borderId="14" xfId="0" applyFont="1" applyFill="1" applyBorder="1" applyAlignment="1">
      <alignment vertical="center" wrapText="1"/>
    </xf>
    <xf numFmtId="0" fontId="52" fillId="0" borderId="0" xfId="0" applyFont="1" applyFill="1" applyBorder="1" applyAlignment="1">
      <alignment vertical="center" wrapText="1"/>
    </xf>
    <xf numFmtId="10" fontId="4" fillId="30" borderId="42" xfId="0" applyNumberFormat="1" applyFont="1" applyFill="1" applyBorder="1" applyAlignment="1">
      <alignment horizontal="center" vertical="center"/>
    </xf>
    <xf numFmtId="10" fontId="4" fillId="30" borderId="29" xfId="0" applyNumberFormat="1" applyFont="1" applyFill="1" applyBorder="1" applyAlignment="1">
      <alignment horizontal="center" vertical="center"/>
    </xf>
    <xf numFmtId="0" fontId="53" fillId="0" borderId="13" xfId="0" applyFont="1" applyFill="1" applyBorder="1" applyAlignment="1">
      <alignment horizontal="left" vertical="center"/>
    </xf>
    <xf numFmtId="0" fontId="53" fillId="0" borderId="14" xfId="0" applyFont="1" applyFill="1" applyBorder="1" applyAlignment="1">
      <alignment horizontal="left" vertical="center"/>
    </xf>
    <xf numFmtId="0" fontId="4" fillId="0" borderId="14" xfId="0" applyFont="1" applyBorder="1" applyAlignment="1">
      <alignment horizontal="center" vertical="center"/>
    </xf>
    <xf numFmtId="0" fontId="4" fillId="0" borderId="14" xfId="0" applyFont="1" applyBorder="1" applyAlignment="1">
      <alignment horizontal="left" vertical="center"/>
    </xf>
    <xf numFmtId="0" fontId="19" fillId="0" borderId="1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8" fillId="0" borderId="11" xfId="0" applyFont="1" applyBorder="1" applyAlignment="1">
      <alignment horizontal="right" vertical="center"/>
    </xf>
    <xf numFmtId="0" fontId="8" fillId="0" borderId="0" xfId="0" applyFont="1" applyBorder="1" applyAlignment="1">
      <alignment horizontal="right" vertical="center"/>
    </xf>
    <xf numFmtId="0" fontId="8" fillId="0" borderId="12" xfId="0" applyFont="1" applyBorder="1" applyAlignment="1">
      <alignment horizontal="right" vertical="center"/>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44" xfId="0" applyFont="1" applyBorder="1" applyAlignment="1">
      <alignment horizontal="center"/>
    </xf>
    <xf numFmtId="0" fontId="2" fillId="0" borderId="45" xfId="0" applyFont="1" applyBorder="1" applyAlignment="1">
      <alignment horizontal="center"/>
    </xf>
    <xf numFmtId="0" fontId="2" fillId="0" borderId="45" xfId="0" applyFont="1" applyBorder="1" applyAlignment="1">
      <alignment horizontal="center" wrapText="1"/>
    </xf>
    <xf numFmtId="0" fontId="2" fillId="0" borderId="46" xfId="0" applyFont="1" applyBorder="1" applyAlignment="1">
      <alignment horizontal="center" wrapText="1"/>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3" fillId="32" borderId="13" xfId="0" applyFont="1" applyFill="1" applyBorder="1" applyAlignment="1">
      <alignment horizontal="center" vertical="center"/>
    </xf>
    <xf numFmtId="0" fontId="3" fillId="32" borderId="14" xfId="0" applyFont="1" applyFill="1" applyBorder="1" applyAlignment="1">
      <alignment horizontal="center" vertical="center"/>
    </xf>
    <xf numFmtId="0" fontId="3" fillId="32" borderId="15" xfId="0" applyFont="1" applyFill="1" applyBorder="1" applyAlignment="1">
      <alignment horizontal="center" vertical="center"/>
    </xf>
    <xf numFmtId="0" fontId="4" fillId="0" borderId="42" xfId="0" applyFont="1" applyBorder="1" applyAlignment="1">
      <alignment horizontal="center" vertical="center"/>
    </xf>
    <xf numFmtId="0" fontId="4" fillId="0" borderId="29" xfId="0" applyFont="1" applyBorder="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horizontal="left" vertical="center"/>
    </xf>
    <xf numFmtId="0" fontId="4" fillId="0" borderId="13" xfId="0" applyFont="1" applyBorder="1" applyAlignment="1">
      <alignment horizontal="left" vertical="center"/>
    </xf>
    <xf numFmtId="165" fontId="4" fillId="0" borderId="14" xfId="0" applyNumberFormat="1" applyFont="1" applyBorder="1" applyAlignment="1">
      <alignment horizontal="left" vertical="center"/>
    </xf>
    <xf numFmtId="165" fontId="4" fillId="0" borderId="15" xfId="0" applyNumberFormat="1" applyFont="1" applyBorder="1" applyAlignment="1">
      <alignment horizontal="left" vertical="center"/>
    </xf>
    <xf numFmtId="0" fontId="20" fillId="28" borderId="27" xfId="180" applyFont="1" applyFill="1" applyBorder="1" applyAlignment="1">
      <alignment horizontal="center"/>
    </xf>
    <xf numFmtId="0" fontId="20" fillId="28" borderId="28" xfId="180" applyFont="1" applyFill="1" applyBorder="1" applyAlignment="1">
      <alignment horizontal="center"/>
    </xf>
    <xf numFmtId="0" fontId="20" fillId="28" borderId="29" xfId="180" applyFont="1" applyFill="1" applyBorder="1" applyAlignment="1">
      <alignment horizontal="center"/>
    </xf>
    <xf numFmtId="10" fontId="10" fillId="28" borderId="42" xfId="180" applyNumberFormat="1" applyFill="1" applyBorder="1" applyAlignment="1">
      <alignment horizontal="left" vertical="center"/>
    </xf>
    <xf numFmtId="0" fontId="10" fillId="28" borderId="28" xfId="180" applyFill="1" applyBorder="1" applyAlignment="1">
      <alignment horizontal="left" vertical="center"/>
    </xf>
    <xf numFmtId="0" fontId="10" fillId="28" borderId="29" xfId="180" applyFill="1" applyBorder="1" applyAlignment="1">
      <alignment horizontal="left" vertical="center"/>
    </xf>
    <xf numFmtId="10" fontId="10" fillId="28" borderId="47" xfId="180" applyNumberFormat="1" applyFill="1" applyBorder="1" applyAlignment="1">
      <alignment horizontal="left" vertical="center"/>
    </xf>
    <xf numFmtId="0" fontId="10" fillId="28" borderId="68" xfId="180" applyFill="1" applyBorder="1" applyAlignment="1">
      <alignment horizontal="left" vertical="center"/>
    </xf>
    <xf numFmtId="0" fontId="10" fillId="28" borderId="48" xfId="180" applyFill="1" applyBorder="1" applyAlignment="1">
      <alignment horizontal="left" vertical="center"/>
    </xf>
    <xf numFmtId="0" fontId="20" fillId="0" borderId="58" xfId="261" applyFont="1" applyBorder="1" applyAlignment="1">
      <alignment horizontal="left" vertical="center" wrapText="1"/>
    </xf>
    <xf numFmtId="0" fontId="20" fillId="0" borderId="59" xfId="261" applyFont="1" applyBorder="1" applyAlignment="1">
      <alignment horizontal="left" vertical="center" wrapText="1"/>
    </xf>
    <xf numFmtId="0" fontId="20" fillId="0" borderId="60" xfId="261" applyFont="1" applyBorder="1" applyAlignment="1">
      <alignment horizontal="left" vertical="center" wrapText="1"/>
    </xf>
    <xf numFmtId="0" fontId="10" fillId="0" borderId="63" xfId="180" applyBorder="1" applyAlignment="1">
      <alignment horizontal="center"/>
    </xf>
    <xf numFmtId="0" fontId="10" fillId="0" borderId="39" xfId="180" applyBorder="1" applyAlignment="1">
      <alignment horizontal="center"/>
    </xf>
    <xf numFmtId="0" fontId="10" fillId="0" borderId="64" xfId="180" applyBorder="1" applyAlignment="1">
      <alignment horizontal="center"/>
    </xf>
    <xf numFmtId="0" fontId="10" fillId="0" borderId="55" xfId="180" applyBorder="1" applyAlignment="1">
      <alignment horizontal="center"/>
    </xf>
    <xf numFmtId="0" fontId="10" fillId="0" borderId="56" xfId="180" applyBorder="1" applyAlignment="1">
      <alignment horizontal="center"/>
    </xf>
    <xf numFmtId="0" fontId="10" fillId="0" borderId="57" xfId="180" applyBorder="1" applyAlignment="1">
      <alignment horizontal="center"/>
    </xf>
    <xf numFmtId="0" fontId="10" fillId="30" borderId="42" xfId="180" applyFill="1" applyBorder="1" applyAlignment="1">
      <alignment horizontal="center"/>
    </xf>
    <xf numFmtId="0" fontId="10" fillId="30" borderId="28" xfId="180" applyFill="1" applyBorder="1" applyAlignment="1">
      <alignment horizontal="center"/>
    </xf>
    <xf numFmtId="0" fontId="10" fillId="30" borderId="23" xfId="180" applyFill="1" applyBorder="1" applyAlignment="1">
      <alignment horizontal="center"/>
    </xf>
    <xf numFmtId="0" fontId="10" fillId="0" borderId="42" xfId="180" applyFont="1" applyBorder="1" applyAlignment="1">
      <alignment horizontal="center"/>
    </xf>
    <xf numFmtId="0" fontId="10" fillId="0" borderId="28" xfId="180" applyFont="1" applyBorder="1" applyAlignment="1">
      <alignment horizontal="center"/>
    </xf>
    <xf numFmtId="0" fontId="10" fillId="0" borderId="29" xfId="180" applyFont="1" applyBorder="1" applyAlignment="1">
      <alignment horizontal="center"/>
    </xf>
    <xf numFmtId="10" fontId="22" fillId="28" borderId="39" xfId="180" applyNumberFormat="1" applyFont="1" applyFill="1" applyBorder="1" applyAlignment="1" applyProtection="1">
      <alignment horizontal="center" vertical="center"/>
    </xf>
    <xf numFmtId="10" fontId="22" fillId="28" borderId="54" xfId="180" applyNumberFormat="1" applyFont="1" applyFill="1" applyBorder="1" applyAlignment="1" applyProtection="1">
      <alignment horizontal="center" vertical="center"/>
    </xf>
    <xf numFmtId="10" fontId="22" fillId="28" borderId="28" xfId="180" applyNumberFormat="1" applyFont="1" applyFill="1" applyBorder="1" applyAlignment="1" applyProtection="1">
      <alignment horizontal="center" vertical="center"/>
    </xf>
    <xf numFmtId="10" fontId="22" fillId="28" borderId="23" xfId="180" applyNumberFormat="1" applyFont="1" applyFill="1" applyBorder="1" applyAlignment="1" applyProtection="1">
      <alignment horizontal="center" vertical="center"/>
    </xf>
    <xf numFmtId="10" fontId="22" fillId="29" borderId="27" xfId="180" applyNumberFormat="1" applyFont="1" applyFill="1" applyBorder="1" applyAlignment="1" applyProtection="1">
      <alignment horizontal="center" vertical="center"/>
    </xf>
    <xf numFmtId="10" fontId="22" fillId="29" borderId="28" xfId="180" applyNumberFormat="1" applyFont="1" applyFill="1" applyBorder="1" applyAlignment="1" applyProtection="1">
      <alignment horizontal="center" vertical="center"/>
    </xf>
    <xf numFmtId="10" fontId="22" fillId="29" borderId="29" xfId="180" applyNumberFormat="1" applyFont="1" applyFill="1" applyBorder="1" applyAlignment="1" applyProtection="1">
      <alignment horizontal="center" vertical="center"/>
    </xf>
    <xf numFmtId="0" fontId="10" fillId="0" borderId="61" xfId="180" applyBorder="1" applyAlignment="1">
      <alignment horizontal="center"/>
    </xf>
    <xf numFmtId="0" fontId="10" fillId="0" borderId="35" xfId="180" applyBorder="1" applyAlignment="1">
      <alignment horizontal="center"/>
    </xf>
    <xf numFmtId="0" fontId="10" fillId="0" borderId="62" xfId="180" applyBorder="1" applyAlignment="1">
      <alignment horizontal="center"/>
    </xf>
    <xf numFmtId="10" fontId="22" fillId="28" borderId="35" xfId="180" applyNumberFormat="1" applyFont="1" applyFill="1" applyBorder="1" applyAlignment="1" applyProtection="1">
      <alignment horizontal="center" vertical="center"/>
    </xf>
    <xf numFmtId="10" fontId="22" fillId="28" borderId="49" xfId="180" applyNumberFormat="1" applyFont="1" applyFill="1" applyBorder="1" applyAlignment="1" applyProtection="1">
      <alignment horizontal="center" vertical="center"/>
    </xf>
    <xf numFmtId="0" fontId="45" fillId="0" borderId="11" xfId="180" applyFont="1" applyBorder="1" applyAlignment="1">
      <alignment horizontal="center"/>
    </xf>
    <xf numFmtId="0" fontId="45" fillId="0" borderId="0" xfId="180" applyFont="1" applyBorder="1" applyAlignment="1">
      <alignment horizontal="center"/>
    </xf>
    <xf numFmtId="0" fontId="45" fillId="0" borderId="12" xfId="180" applyFont="1" applyBorder="1" applyAlignment="1">
      <alignment horizontal="center"/>
    </xf>
    <xf numFmtId="0" fontId="10" fillId="0" borderId="20" xfId="180" applyBorder="1" applyAlignment="1">
      <alignment horizontal="center" vertical="center"/>
    </xf>
    <xf numFmtId="0" fontId="10" fillId="0" borderId="21" xfId="180" applyBorder="1" applyAlignment="1">
      <alignment horizontal="center" vertical="center"/>
    </xf>
    <xf numFmtId="0" fontId="10" fillId="0" borderId="22" xfId="180" applyBorder="1" applyAlignment="1">
      <alignment horizontal="center" vertical="center"/>
    </xf>
    <xf numFmtId="0" fontId="10" fillId="0" borderId="30" xfId="180" applyBorder="1" applyAlignment="1">
      <alignment horizontal="center" vertical="center"/>
    </xf>
    <xf numFmtId="0" fontId="10" fillId="0" borderId="31" xfId="180" applyBorder="1" applyAlignment="1">
      <alignment horizontal="center" vertical="center"/>
    </xf>
    <xf numFmtId="0" fontId="10" fillId="0" borderId="32" xfId="180" applyBorder="1" applyAlignment="1">
      <alignment horizontal="center" vertical="center"/>
    </xf>
    <xf numFmtId="0" fontId="10" fillId="28" borderId="27" xfId="180" applyFont="1" applyFill="1" applyBorder="1" applyAlignment="1">
      <alignment horizontal="center"/>
    </xf>
    <xf numFmtId="0" fontId="10" fillId="28" borderId="28" xfId="180" applyFont="1" applyFill="1" applyBorder="1" applyAlignment="1">
      <alignment horizontal="center"/>
    </xf>
    <xf numFmtId="0" fontId="10" fillId="28" borderId="29" xfId="180" applyFont="1" applyFill="1" applyBorder="1" applyAlignment="1">
      <alignment horizontal="center"/>
    </xf>
    <xf numFmtId="0" fontId="21" fillId="29" borderId="50" xfId="180" applyFont="1" applyFill="1" applyBorder="1" applyAlignment="1" applyProtection="1">
      <alignment horizontal="center" vertical="center" wrapText="1"/>
    </xf>
    <xf numFmtId="0" fontId="21" fillId="29" borderId="21" xfId="180" applyFont="1" applyFill="1" applyBorder="1" applyAlignment="1" applyProtection="1">
      <alignment horizontal="center" vertical="center" wrapText="1"/>
    </xf>
    <xf numFmtId="0" fontId="21" fillId="29" borderId="51" xfId="180" applyFont="1" applyFill="1" applyBorder="1" applyAlignment="1" applyProtection="1">
      <alignment horizontal="center" vertical="center" wrapText="1"/>
    </xf>
    <xf numFmtId="0" fontId="21" fillId="29" borderId="52" xfId="180" applyFont="1" applyFill="1" applyBorder="1" applyAlignment="1" applyProtection="1">
      <alignment horizontal="center" vertical="center" wrapText="1"/>
    </xf>
    <xf numFmtId="0" fontId="21" fillId="29" borderId="31" xfId="180" applyFont="1" applyFill="1" applyBorder="1" applyAlignment="1" applyProtection="1">
      <alignment horizontal="center" vertical="center" wrapText="1"/>
    </xf>
    <xf numFmtId="0" fontId="21" fillId="29" borderId="53" xfId="180" applyFont="1" applyFill="1" applyBorder="1" applyAlignment="1" applyProtection="1">
      <alignment horizontal="center" vertical="center" wrapText="1"/>
    </xf>
    <xf numFmtId="0" fontId="21" fillId="29" borderId="50" xfId="180" applyFont="1" applyFill="1" applyBorder="1" applyAlignment="1" applyProtection="1">
      <alignment horizontal="center" vertical="center"/>
    </xf>
    <xf numFmtId="0" fontId="21" fillId="29" borderId="22" xfId="180" applyFont="1" applyFill="1" applyBorder="1" applyAlignment="1" applyProtection="1">
      <alignment horizontal="center" vertical="center"/>
    </xf>
    <xf numFmtId="0" fontId="21" fillId="29" borderId="52" xfId="180" applyFont="1" applyFill="1" applyBorder="1" applyAlignment="1" applyProtection="1">
      <alignment horizontal="center" vertical="center"/>
    </xf>
    <xf numFmtId="0" fontId="21" fillId="29" borderId="32" xfId="180" applyFont="1" applyFill="1" applyBorder="1" applyAlignment="1" applyProtection="1">
      <alignment horizontal="center" vertical="center"/>
    </xf>
    <xf numFmtId="0" fontId="4" fillId="0" borderId="11"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4" fontId="50" fillId="0" borderId="14" xfId="0" applyNumberFormat="1" applyFont="1" applyBorder="1" applyAlignment="1" applyProtection="1">
      <alignment horizontal="right" vertical="center" wrapText="1"/>
    </xf>
    <xf numFmtId="0" fontId="14" fillId="31" borderId="69" xfId="0" applyFont="1" applyFill="1" applyBorder="1" applyAlignment="1">
      <alignment horizontal="right" vertical="center" wrapText="1"/>
    </xf>
    <xf numFmtId="0" fontId="14" fillId="31" borderId="70" xfId="0" applyFont="1" applyFill="1" applyBorder="1" applyAlignment="1">
      <alignment horizontal="right" vertical="center" wrapText="1"/>
    </xf>
    <xf numFmtId="4" fontId="15" fillId="25" borderId="71" xfId="0" applyNumberFormat="1" applyFont="1" applyFill="1" applyBorder="1" applyAlignment="1">
      <alignment horizontal="right" vertical="center" wrapText="1"/>
    </xf>
    <xf numFmtId="0" fontId="14" fillId="0" borderId="24" xfId="0" applyFont="1" applyFill="1" applyBorder="1" applyAlignment="1">
      <alignment horizontal="right" vertical="center" wrapText="1"/>
    </xf>
    <xf numFmtId="0" fontId="14" fillId="0" borderId="25" xfId="0" applyFont="1" applyFill="1" applyBorder="1" applyAlignment="1">
      <alignment horizontal="right" vertical="center" wrapText="1"/>
    </xf>
    <xf numFmtId="4" fontId="15" fillId="0" borderId="26" xfId="0" applyNumberFormat="1" applyFont="1" applyFill="1" applyBorder="1" applyAlignment="1">
      <alignment horizontal="right" vertical="center" wrapText="1"/>
    </xf>
    <xf numFmtId="0" fontId="60" fillId="0" borderId="11" xfId="0" applyFont="1" applyBorder="1" applyAlignment="1">
      <alignment horizontal="center"/>
    </xf>
    <xf numFmtId="0" fontId="60" fillId="0" borderId="0" xfId="0" applyFont="1" applyBorder="1" applyAlignment="1">
      <alignment horizontal="center"/>
    </xf>
    <xf numFmtId="0" fontId="60" fillId="0" borderId="12" xfId="0" applyFont="1" applyBorder="1" applyAlignment="1">
      <alignment horizontal="center"/>
    </xf>
    <xf numFmtId="0" fontId="8" fillId="0" borderId="16" xfId="0" applyFont="1" applyBorder="1" applyAlignment="1">
      <alignment horizontal="right" vertical="center"/>
    </xf>
    <xf numFmtId="0" fontId="8" fillId="0" borderId="17" xfId="0" applyFont="1" applyBorder="1" applyAlignment="1">
      <alignment horizontal="right" vertical="center"/>
    </xf>
    <xf numFmtId="0" fontId="8" fillId="0" borderId="18" xfId="0" applyFont="1" applyBorder="1" applyAlignment="1">
      <alignment horizontal="right" vertical="center"/>
    </xf>
  </cellXfs>
  <cellStyles count="264">
    <cellStyle name="20% - Accent1" xfId="1"/>
    <cellStyle name="20% - Accent2" xfId="2"/>
    <cellStyle name="20% - Accent3" xfId="3"/>
    <cellStyle name="20% - Accent4" xfId="4"/>
    <cellStyle name="20% - Accent5" xfId="5"/>
    <cellStyle name="20% - Accent6" xfId="6"/>
    <cellStyle name="20% - Ênfase1 2" xfId="7"/>
    <cellStyle name="20% - Ênfase1 2 2" xfId="8"/>
    <cellStyle name="20% - Ênfase1 3" xfId="9"/>
    <cellStyle name="20% - Ênfase1 3 2" xfId="10"/>
    <cellStyle name="20% - Ênfase2 2" xfId="11"/>
    <cellStyle name="20% - Ênfase2 2 2" xfId="12"/>
    <cellStyle name="20% - Ênfase2 3" xfId="13"/>
    <cellStyle name="20% - Ênfase2 3 2" xfId="14"/>
    <cellStyle name="20% - Ênfase3 2" xfId="15"/>
    <cellStyle name="20% - Ênfase3 2 2" xfId="16"/>
    <cellStyle name="20% - Ênfase3 3" xfId="17"/>
    <cellStyle name="20% - Ênfase3 3 2" xfId="18"/>
    <cellStyle name="20% - Ênfase4 2" xfId="19"/>
    <cellStyle name="20% - Ênfase4 2 2" xfId="20"/>
    <cellStyle name="20% - Ênfase4 3" xfId="21"/>
    <cellStyle name="20% - Ênfase4 3 2" xfId="22"/>
    <cellStyle name="20% - Ênfase5 2" xfId="23"/>
    <cellStyle name="20% - Ênfase5 2 2" xfId="24"/>
    <cellStyle name="20% - Ênfase5 3" xfId="25"/>
    <cellStyle name="20% - Ênfase5 3 2" xfId="26"/>
    <cellStyle name="20% - Ênfase6 2" xfId="27"/>
    <cellStyle name="20% - Ênfase6 2 2" xfId="28"/>
    <cellStyle name="20% - Ênfase6 3" xfId="29"/>
    <cellStyle name="20% - Ênfase6 3 2" xfId="30"/>
    <cellStyle name="40% - Accent1" xfId="31"/>
    <cellStyle name="40% - Accent2" xfId="32"/>
    <cellStyle name="40% - Accent3" xfId="33"/>
    <cellStyle name="40% - Accent4" xfId="34"/>
    <cellStyle name="40% - Accent5" xfId="35"/>
    <cellStyle name="40% - Accent6" xfId="36"/>
    <cellStyle name="40% - Ênfase1 2" xfId="37"/>
    <cellStyle name="40% - Ênfase1 2 2" xfId="38"/>
    <cellStyle name="40% - Ênfase1 3" xfId="39"/>
    <cellStyle name="40% - Ênfase1 3 2" xfId="40"/>
    <cellStyle name="40% - Ênfase2 2" xfId="41"/>
    <cellStyle name="40% - Ênfase2 2 2" xfId="42"/>
    <cellStyle name="40% - Ênfase2 3" xfId="43"/>
    <cellStyle name="40% - Ênfase2 3 2" xfId="44"/>
    <cellStyle name="40% - Ênfase3 2" xfId="45"/>
    <cellStyle name="40% - Ênfase3 2 2" xfId="46"/>
    <cellStyle name="40% - Ênfase3 3" xfId="47"/>
    <cellStyle name="40% - Ênfase3 3 2" xfId="48"/>
    <cellStyle name="40% - Ênfase4 2" xfId="49"/>
    <cellStyle name="40% - Ênfase4 2 2" xfId="50"/>
    <cellStyle name="40% - Ênfase4 3" xfId="51"/>
    <cellStyle name="40% - Ênfase4 3 2" xfId="52"/>
    <cellStyle name="40% - Ênfase5 2" xfId="53"/>
    <cellStyle name="40% - Ênfase5 2 2" xfId="54"/>
    <cellStyle name="40% - Ênfase5 3" xfId="55"/>
    <cellStyle name="40% - Ênfase5 3 2" xfId="56"/>
    <cellStyle name="40% - Ênfase6 2" xfId="57"/>
    <cellStyle name="40% - Ênfase6 2 2" xfId="58"/>
    <cellStyle name="40% - Ênfase6 3" xfId="59"/>
    <cellStyle name="40% - Ênfase6 3 2" xfId="60"/>
    <cellStyle name="60% - Accent1" xfId="61"/>
    <cellStyle name="60% - Accent2" xfId="62"/>
    <cellStyle name="60% - Accent3" xfId="63"/>
    <cellStyle name="60% - Accent4" xfId="64"/>
    <cellStyle name="60% - Accent5" xfId="65"/>
    <cellStyle name="60% - Accent6" xfId="66"/>
    <cellStyle name="60% - Ênfase1 2" xfId="67"/>
    <cellStyle name="60% - Ênfase1 2 2" xfId="68"/>
    <cellStyle name="60% - Ênfase1 3" xfId="69"/>
    <cellStyle name="60% - Ênfase1 3 2" xfId="70"/>
    <cellStyle name="60% - Ênfase2 2" xfId="71"/>
    <cellStyle name="60% - Ênfase2 2 2" xfId="72"/>
    <cellStyle name="60% - Ênfase2 3" xfId="73"/>
    <cellStyle name="60% - Ênfase2 3 2" xfId="74"/>
    <cellStyle name="60% - Ênfase3 2" xfId="75"/>
    <cellStyle name="60% - Ênfase3 2 2" xfId="76"/>
    <cellStyle name="60% - Ênfase3 3" xfId="77"/>
    <cellStyle name="60% - Ênfase3 3 2" xfId="78"/>
    <cellStyle name="60% - Ênfase4 2" xfId="79"/>
    <cellStyle name="60% - Ênfase4 2 2" xfId="80"/>
    <cellStyle name="60% - Ênfase4 3" xfId="81"/>
    <cellStyle name="60% - Ênfase4 3 2" xfId="82"/>
    <cellStyle name="60% - Ênfase5 2" xfId="83"/>
    <cellStyle name="60% - Ênfase5 2 2" xfId="84"/>
    <cellStyle name="60% - Ênfase5 3" xfId="85"/>
    <cellStyle name="60% - Ênfase5 3 2" xfId="86"/>
    <cellStyle name="60% - Ênfase6 2" xfId="87"/>
    <cellStyle name="60% - Ênfase6 2 2" xfId="88"/>
    <cellStyle name="60% - Ênfase6 3" xfId="89"/>
    <cellStyle name="60% - Ênfase6 3 2" xfId="90"/>
    <cellStyle name="Accent1" xfId="91"/>
    <cellStyle name="Accent2" xfId="92"/>
    <cellStyle name="Accent3" xfId="93"/>
    <cellStyle name="Accent4" xfId="94"/>
    <cellStyle name="Accent5" xfId="95"/>
    <cellStyle name="Accent6" xfId="96"/>
    <cellStyle name="Bad" xfId="97"/>
    <cellStyle name="Bom 2" xfId="98"/>
    <cellStyle name="Bom 2 2" xfId="99"/>
    <cellStyle name="Bom 3" xfId="100"/>
    <cellStyle name="Bom 3 2" xfId="101"/>
    <cellStyle name="Calculation" xfId="102"/>
    <cellStyle name="Cálculo 2" xfId="103"/>
    <cellStyle name="Cálculo 2 2" xfId="104"/>
    <cellStyle name="Cálculo 3" xfId="105"/>
    <cellStyle name="Cálculo 3 2" xfId="106"/>
    <cellStyle name="Cancel" xfId="107"/>
    <cellStyle name="Cancel 2" xfId="108"/>
    <cellStyle name="Cancel 3" xfId="109"/>
    <cellStyle name="Célula de Verificação 2" xfId="110"/>
    <cellStyle name="Célula de Verificação 2 2" xfId="111"/>
    <cellStyle name="Célula de Verificação 3" xfId="112"/>
    <cellStyle name="Célula de Verificação 3 2" xfId="113"/>
    <cellStyle name="Célula Vinculada 2" xfId="114"/>
    <cellStyle name="Célula Vinculada 2 2" xfId="115"/>
    <cellStyle name="Célula Vinculada 3" xfId="116"/>
    <cellStyle name="Célula Vinculada 3 2" xfId="117"/>
    <cellStyle name="Check Cell" xfId="118"/>
    <cellStyle name="Data" xfId="119"/>
    <cellStyle name="Ênfase1 2" xfId="120"/>
    <cellStyle name="Ênfase1 2 2" xfId="121"/>
    <cellStyle name="Ênfase1 3" xfId="122"/>
    <cellStyle name="Ênfase1 3 2" xfId="123"/>
    <cellStyle name="Ênfase2 2" xfId="124"/>
    <cellStyle name="Ênfase2 2 2" xfId="125"/>
    <cellStyle name="Ênfase2 3" xfId="126"/>
    <cellStyle name="Ênfase2 3 2" xfId="127"/>
    <cellStyle name="Ênfase3 2" xfId="128"/>
    <cellStyle name="Ênfase3 2 2" xfId="129"/>
    <cellStyle name="Ênfase3 3" xfId="130"/>
    <cellStyle name="Ênfase3 3 2" xfId="131"/>
    <cellStyle name="Ênfase4 2" xfId="132"/>
    <cellStyle name="Ênfase4 2 2" xfId="133"/>
    <cellStyle name="Ênfase4 3" xfId="134"/>
    <cellStyle name="Ênfase4 3 2" xfId="135"/>
    <cellStyle name="Ênfase5 2" xfId="136"/>
    <cellStyle name="Ênfase5 2 2" xfId="137"/>
    <cellStyle name="Ênfase5 3" xfId="138"/>
    <cellStyle name="Ênfase5 3 2" xfId="139"/>
    <cellStyle name="Ênfase6 2" xfId="140"/>
    <cellStyle name="Ênfase6 2 2" xfId="141"/>
    <cellStyle name="Ênfase6 3" xfId="142"/>
    <cellStyle name="Ênfase6 3 2" xfId="143"/>
    <cellStyle name="Entrada 2" xfId="144"/>
    <cellStyle name="Entrada 2 2" xfId="145"/>
    <cellStyle name="Entrada 3" xfId="146"/>
    <cellStyle name="Entrada 3 2" xfId="147"/>
    <cellStyle name="Excel Built-in Normal" xfId="148"/>
    <cellStyle name="Excel Built-in Normal 1" xfId="149"/>
    <cellStyle name="Explanatory Text" xfId="150"/>
    <cellStyle name="Fixo" xfId="151"/>
    <cellStyle name="Good" xfId="152"/>
    <cellStyle name="Heading 1" xfId="153"/>
    <cellStyle name="Heading 2" xfId="154"/>
    <cellStyle name="Heading 3" xfId="155"/>
    <cellStyle name="Heading 4" xfId="156"/>
    <cellStyle name="Incorreto 2" xfId="157"/>
    <cellStyle name="Incorreto 2 2" xfId="158"/>
    <cellStyle name="Incorreto 3" xfId="159"/>
    <cellStyle name="Incorreto 3 2" xfId="160"/>
    <cellStyle name="Input" xfId="161"/>
    <cellStyle name="Linked Cell" xfId="162"/>
    <cellStyle name="Moeda 2" xfId="163"/>
    <cellStyle name="Moeda 2 2" xfId="164"/>
    <cellStyle name="Moeda 2 2 2" xfId="165"/>
    <cellStyle name="Moeda 2 3" xfId="166"/>
    <cellStyle name="Moeda 2 4" xfId="167"/>
    <cellStyle name="Moeda 2_Planilha de Composição de Custos - Copeiragem e Recepc MODELO" xfId="168"/>
    <cellStyle name="Moeda 3" xfId="169"/>
    <cellStyle name="Moeda 3 2" xfId="170"/>
    <cellStyle name="Moeda 4" xfId="171"/>
    <cellStyle name="Moeda 5" xfId="172"/>
    <cellStyle name="Moeda 6" xfId="173"/>
    <cellStyle name="Moeda 7" xfId="174"/>
    <cellStyle name="Neutra 2" xfId="175"/>
    <cellStyle name="Neutra 2 2" xfId="176"/>
    <cellStyle name="Neutra 3" xfId="177"/>
    <cellStyle name="Neutra 3 2" xfId="178"/>
    <cellStyle name="Neutral" xfId="179"/>
    <cellStyle name="Normal" xfId="0" builtinId="0"/>
    <cellStyle name="Normal 10" xfId="262"/>
    <cellStyle name="Normal 2" xfId="180"/>
    <cellStyle name="Normal 2 2" xfId="181"/>
    <cellStyle name="Normal 2 2 2" xfId="182"/>
    <cellStyle name="Normal 2_022-007-ORC-R2 - 19NOV2014" xfId="183"/>
    <cellStyle name="Normal 3" xfId="184"/>
    <cellStyle name="Normal 3 2" xfId="185"/>
    <cellStyle name="Normal 3_ASCAMARE 01-2016 -terraplanagem - 22.05.17" xfId="186"/>
    <cellStyle name="Normal 4" xfId="187"/>
    <cellStyle name="Normal 5" xfId="188"/>
    <cellStyle name="Normal 6" xfId="189"/>
    <cellStyle name="Normal 7" xfId="190"/>
    <cellStyle name="Normal 8" xfId="191"/>
    <cellStyle name="Normal 9" xfId="261"/>
    <cellStyle name="Nota 2" xfId="192"/>
    <cellStyle name="Nota 2 2" xfId="193"/>
    <cellStyle name="Nota 3" xfId="194"/>
    <cellStyle name="Nota 3 2" xfId="195"/>
    <cellStyle name="Note" xfId="196"/>
    <cellStyle name="Output" xfId="197"/>
    <cellStyle name="Percentual" xfId="198"/>
    <cellStyle name="Ponto" xfId="199"/>
    <cellStyle name="Porcentagem 10" xfId="200"/>
    <cellStyle name="Porcentagem 2" xfId="201"/>
    <cellStyle name="Porcentagem 2 2" xfId="202"/>
    <cellStyle name="Porcentagem 2 3" xfId="203"/>
    <cellStyle name="Porcentagem 3" xfId="204"/>
    <cellStyle name="Porcentagem 4" xfId="205"/>
    <cellStyle name="Porcentagem 5" xfId="206"/>
    <cellStyle name="Porcentagem 5 2" xfId="207"/>
    <cellStyle name="Saída 2" xfId="208"/>
    <cellStyle name="Saída 2 2" xfId="209"/>
    <cellStyle name="Saída 3" xfId="210"/>
    <cellStyle name="Saída 3 2" xfId="211"/>
    <cellStyle name="Separador de m" xfId="212"/>
    <cellStyle name="Separador de milhares 10" xfId="213"/>
    <cellStyle name="Separador de milhares 10 2" xfId="214"/>
    <cellStyle name="Separador de milhares 2" xfId="215"/>
    <cellStyle name="Separador de milhares 2 2" xfId="216"/>
    <cellStyle name="Separador de milhares 2 2 2" xfId="217"/>
    <cellStyle name="Separador de milhares 2 3" xfId="218"/>
    <cellStyle name="Separador de milhares 3" xfId="219"/>
    <cellStyle name="Separador de milhares 4" xfId="220"/>
    <cellStyle name="Separador de milhares 5" xfId="221"/>
    <cellStyle name="Texto de Aviso 2" xfId="222"/>
    <cellStyle name="Texto de Aviso 2 2" xfId="223"/>
    <cellStyle name="Texto de Aviso 3" xfId="224"/>
    <cellStyle name="Texto de Aviso 3 2" xfId="225"/>
    <cellStyle name="Texto Explicativo 2" xfId="226"/>
    <cellStyle name="Texto Explicativo 2 2" xfId="227"/>
    <cellStyle name="Texto Explicativo 3" xfId="228"/>
    <cellStyle name="Texto Explicativo 3 2" xfId="229"/>
    <cellStyle name="Title" xfId="230"/>
    <cellStyle name="Título 1 1" xfId="231"/>
    <cellStyle name="Título 1 2" xfId="232"/>
    <cellStyle name="Título 1 2 2" xfId="233"/>
    <cellStyle name="Título 1 3" xfId="234"/>
    <cellStyle name="Título 1 3 2" xfId="235"/>
    <cellStyle name="Título 2 2" xfId="236"/>
    <cellStyle name="Título 2 2 2" xfId="237"/>
    <cellStyle name="Título 2 3" xfId="238"/>
    <cellStyle name="Título 2 3 2" xfId="239"/>
    <cellStyle name="Título 3 2" xfId="240"/>
    <cellStyle name="Título 3 2 2" xfId="241"/>
    <cellStyle name="Título 3 3" xfId="242"/>
    <cellStyle name="Título 3 3 2" xfId="243"/>
    <cellStyle name="Título 4 2" xfId="244"/>
    <cellStyle name="Título 4 2 2" xfId="245"/>
    <cellStyle name="Título 4 3" xfId="246"/>
    <cellStyle name="Título 4 3 2" xfId="247"/>
    <cellStyle name="Título 5" xfId="248"/>
    <cellStyle name="Título 5 2" xfId="249"/>
    <cellStyle name="Título 6" xfId="250"/>
    <cellStyle name="Título 6 2" xfId="251"/>
    <cellStyle name="Titulo1" xfId="252"/>
    <cellStyle name="Titulo2" xfId="253"/>
    <cellStyle name="Total 2" xfId="254"/>
    <cellStyle name="Total 2 2" xfId="255"/>
    <cellStyle name="Total 3" xfId="256"/>
    <cellStyle name="Total 3 2" xfId="257"/>
    <cellStyle name="Vírgula 2" xfId="258"/>
    <cellStyle name="Vírgula 2 2" xfId="259"/>
    <cellStyle name="Vírgula 3" xfId="263"/>
    <cellStyle name="Warning Text" xfId="260"/>
  </cellStyles>
  <dxfs count="12">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mruColors>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341640</xdr:colOff>
      <xdr:row>0</xdr:row>
      <xdr:rowOff>48240</xdr:rowOff>
    </xdr:from>
    <xdr:to>
      <xdr:col>4</xdr:col>
      <xdr:colOff>320076</xdr:colOff>
      <xdr:row>0</xdr:row>
      <xdr:rowOff>686880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035080" y="48240"/>
          <a:ext cx="4235040" cy="638640"/>
        </a:xfrm>
        <a:custGeom>
          <a:avLst/>
          <a:gdLst/>
          <a:ahLst/>
          <a:cxnLst/>
          <a:rect l="l" t="t" r="r" b="b"/>
          <a:pathLst>
            <a:path w="21600" h="21600">
              <a:moveTo>
                <a:pt x="0" y="0"/>
              </a:moveTo>
              <a:lnTo>
                <a:pt x="21600" y="0"/>
              </a:lnTo>
              <a:lnTo>
                <a:pt x="21600" y="21600"/>
              </a:lnTo>
              <a:lnTo>
                <a:pt x="0" y="21600"/>
              </a:lnTo>
              <a:lnTo>
                <a:pt x="0" y="0"/>
              </a:lnTo>
              <a:close/>
            </a:path>
          </a:pathLst>
        </a:custGeom>
        <a:noFill/>
        <a:ln>
          <a:noFill/>
        </a:ln>
      </xdr:spPr>
      <xdr:style>
        <a:lnRef idx="0">
          <a:scrgbClr r="0" g="0" b="0"/>
        </a:lnRef>
        <a:fillRef idx="0">
          <a:scrgbClr r="0" g="0" b="0"/>
        </a:fillRef>
        <a:effectRef idx="0">
          <a:scrgbClr r="0" g="0" b="0"/>
        </a:effectRef>
        <a:fontRef idx="minor"/>
      </xdr:style>
      <xdr:txBody>
        <a:bodyPr lIns="27360" tIns="22680" rIns="0" bIns="0"/>
        <a:lstStyle/>
        <a:p>
          <a:pPr algn="ctr">
            <a:lnSpc>
              <a:spcPct val="100000"/>
            </a:lnSpc>
          </a:pPr>
          <a:r>
            <a:rPr lang="pt-BR" sz="1100" b="1" strike="noStrike" spc="-1">
              <a:solidFill>
                <a:srgbClr val="000000"/>
              </a:solidFill>
              <a:uFill>
                <a:solidFill>
                  <a:srgbClr val="FFFFFF"/>
                </a:solidFill>
              </a:uFill>
              <a:latin typeface="Arial"/>
            </a:rPr>
            <a:t>PREFEITURA MUNICIPAL DE LAGOA SANTA</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Secretaria Municipal de desenvolvimento Urbano</a:t>
          </a:r>
          <a:endParaRPr lang="pt-BR" sz="1100" b="0" strike="noStrike" spc="-1">
            <a:solidFill>
              <a:srgbClr val="000000"/>
            </a:solidFill>
            <a:uFill>
              <a:solidFill>
                <a:srgbClr val="FFFFFF"/>
              </a:solidFill>
            </a:uFill>
            <a:latin typeface="Times New Roman"/>
          </a:endParaRPr>
        </a:p>
        <a:p>
          <a:pPr algn="ctr">
            <a:lnSpc>
              <a:spcPct val="100000"/>
            </a:lnSpc>
          </a:pPr>
          <a:r>
            <a:rPr lang="pt-BR" sz="1100" b="0" strike="noStrike" spc="-1">
              <a:solidFill>
                <a:srgbClr val="000000"/>
              </a:solidFill>
              <a:uFill>
                <a:solidFill>
                  <a:srgbClr val="FFFFFF"/>
                </a:solidFill>
              </a:uFill>
              <a:latin typeface="Arial"/>
            </a:rPr>
            <a:t>Diretoria de Obras</a:t>
          </a:r>
          <a:endParaRPr lang="pt-BR" sz="1100" b="0" strike="noStrike" spc="-1">
            <a:solidFill>
              <a:srgbClr val="000000"/>
            </a:solidFill>
            <a:uFill>
              <a:solidFill>
                <a:srgbClr val="FFFFFF"/>
              </a:solidFill>
            </a:uFill>
            <a:latin typeface="Times New Roman"/>
          </a:endParaRPr>
        </a:p>
      </xdr:txBody>
    </xdr:sp>
    <xdr:clientData/>
  </xdr:twoCellAnchor>
  <xdr:twoCellAnchor editAs="oneCell">
    <xdr:from>
      <xdr:col>0</xdr:col>
      <xdr:colOff>66675</xdr:colOff>
      <xdr:row>0</xdr:row>
      <xdr:rowOff>38100</xdr:rowOff>
    </xdr:from>
    <xdr:to>
      <xdr:col>1</xdr:col>
      <xdr:colOff>714375</xdr:colOff>
      <xdr:row>0</xdr:row>
      <xdr:rowOff>762000</xdr:rowOff>
    </xdr:to>
    <xdr:pic>
      <xdr:nvPicPr>
        <xdr:cNvPr id="1026" name="Picture 1">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38100"/>
          <a:ext cx="131445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9</xdr:col>
      <xdr:colOff>409575</xdr:colOff>
      <xdr:row>1</xdr:row>
      <xdr:rowOff>323850</xdr:rowOff>
    </xdr:to>
    <xdr:pic>
      <xdr:nvPicPr>
        <xdr:cNvPr id="2" name="Picture 1" descr="Cabecalho_Timbrado_P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52959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contas.tcu.gov.br/Users/Richelieu/Desktop/DIPAC/TERMOS_DE_REFER&#202;NCIA/LIMPEZA_COPEIRAGEM/SE_MA/Custo%20Material%20e%20Equipamentos-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Arquivos%20internos\Quadro%20de%20quantidades\ORCAMEN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Projetos\Marcilio\TO-010\Meus%20documentos\EGESA\Br-482mg\Volume1\CANA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Meus%20Documentos\FV-DN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antigos\TO-134\0798\TECNICO\TEACOMP\LOTE06\P09\P10\RELAT6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Arquivos%20internos\Quadro%20de%20quantidades\ORCAMEN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descritivos\Meus%20documentos\EGESA\Br-482mg\Volume1\CANA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HD%20DELL\PMLS\PARA%20LICITAR\CRECHE-GALP&#195;O\PARA%20LICITA&#199;&#195;O\PMLS\MODELO%20PLANILHA%20E%20BDI%20ATUALIZADO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is"/>
      <sheetName val="Equipamentos"/>
      <sheetName val="ORÇ EQUIP"/>
      <sheetName val="QuQuant"/>
    </sheetNames>
    <sheetDataSet>
      <sheetData sheetId="0"/>
      <sheetData sheetId="1"/>
      <sheetData sheetId="2"/>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qorcamentodner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_ORIGINAL"/>
      <sheetName val="RESUMO_AUT1"/>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 val="MODELO PLANILHA E BDI ATUALIZAD"/>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8"/>
  <sheetViews>
    <sheetView showGridLines="0" showZeros="0" view="pageBreakPreview" zoomScale="112" zoomScaleNormal="85" zoomScaleSheetLayoutView="112" workbookViewId="0">
      <selection activeCell="F25" sqref="F25"/>
    </sheetView>
  </sheetViews>
  <sheetFormatPr defaultRowHeight="12.75"/>
  <cols>
    <col min="1" max="1" width="10" style="1" customWidth="1"/>
    <col min="2" max="2" width="14" style="1" customWidth="1"/>
    <col min="3" max="3" width="49.28515625" style="1" customWidth="1"/>
    <col min="4" max="4" width="11.140625" style="1" customWidth="1"/>
    <col min="5" max="5" width="13" style="1" customWidth="1"/>
    <col min="6" max="6" width="12.7109375" style="1" customWidth="1"/>
    <col min="7" max="7" width="12.85546875" style="1" customWidth="1"/>
    <col min="8" max="8" width="14.85546875" style="1" customWidth="1"/>
    <col min="9" max="9" width="20.28515625" style="1" customWidth="1"/>
    <col min="10" max="16384" width="9.140625" style="1"/>
  </cols>
  <sheetData>
    <row r="1" spans="1:256" ht="60.75" customHeight="1">
      <c r="A1" s="148"/>
      <c r="B1" s="149"/>
      <c r="C1" s="150"/>
      <c r="D1" s="150"/>
      <c r="E1" s="150"/>
      <c r="F1" s="150"/>
      <c r="G1" s="150"/>
      <c r="H1" s="151"/>
    </row>
    <row r="2" spans="1:256" ht="3.75" customHeight="1">
      <c r="A2" s="152"/>
      <c r="B2" s="153"/>
      <c r="C2" s="153"/>
      <c r="D2" s="153"/>
      <c r="E2" s="153"/>
      <c r="F2" s="153"/>
      <c r="G2" s="153"/>
      <c r="H2" s="154"/>
    </row>
    <row r="3" spans="1:256" ht="20.100000000000001" customHeight="1">
      <c r="A3" s="155" t="s">
        <v>0</v>
      </c>
      <c r="B3" s="156"/>
      <c r="C3" s="156"/>
      <c r="D3" s="156"/>
      <c r="E3" s="156"/>
      <c r="F3" s="156"/>
      <c r="G3" s="156"/>
      <c r="H3" s="157"/>
    </row>
    <row r="4" spans="1:256" ht="3.75" customHeight="1">
      <c r="A4" s="14"/>
      <c r="B4" s="111"/>
      <c r="C4" s="111"/>
      <c r="D4" s="111"/>
      <c r="E4" s="111"/>
      <c r="F4" s="13"/>
      <c r="G4" s="111"/>
      <c r="H4" s="15"/>
    </row>
    <row r="5" spans="1:256" ht="20.100000000000001" customHeight="1">
      <c r="A5" s="164" t="s">
        <v>53</v>
      </c>
      <c r="B5" s="139"/>
      <c r="C5" s="139"/>
      <c r="D5" s="139"/>
      <c r="E5" s="139"/>
      <c r="F5" s="139" t="s">
        <v>1</v>
      </c>
      <c r="G5" s="139"/>
      <c r="H5" s="163"/>
    </row>
    <row r="6" spans="1:256" ht="24" customHeight="1">
      <c r="A6" s="146" t="s">
        <v>81</v>
      </c>
      <c r="B6" s="147"/>
      <c r="C6" s="147"/>
      <c r="D6" s="147"/>
      <c r="E6" s="147"/>
      <c r="F6" s="165" t="s">
        <v>82</v>
      </c>
      <c r="G6" s="165"/>
      <c r="H6" s="166"/>
    </row>
    <row r="7" spans="1:256" ht="25.5" customHeight="1">
      <c r="A7" s="146" t="s">
        <v>90</v>
      </c>
      <c r="B7" s="147"/>
      <c r="C7" s="147"/>
      <c r="D7" s="147"/>
      <c r="E7" s="139" t="s">
        <v>2</v>
      </c>
      <c r="F7" s="139"/>
      <c r="G7" s="139"/>
      <c r="H7" s="163"/>
    </row>
    <row r="8" spans="1:256" ht="20.100000000000001" customHeight="1">
      <c r="A8" s="136" t="s">
        <v>89</v>
      </c>
      <c r="B8" s="137"/>
      <c r="C8" s="137"/>
      <c r="D8" s="137"/>
      <c r="E8" s="138" t="s">
        <v>3</v>
      </c>
      <c r="F8" s="139" t="s">
        <v>4</v>
      </c>
      <c r="G8" s="158" t="s">
        <v>5</v>
      </c>
      <c r="H8" s="159"/>
    </row>
    <row r="9" spans="1:256" ht="20.100000000000001" customHeight="1">
      <c r="A9" s="146" t="s">
        <v>56</v>
      </c>
      <c r="B9" s="147"/>
      <c r="C9" s="147"/>
      <c r="D9" s="147"/>
      <c r="E9" s="138"/>
      <c r="F9" s="139"/>
      <c r="G9" s="134">
        <v>0.30170000000000002</v>
      </c>
      <c r="H9" s="135"/>
      <c r="I9" s="5"/>
      <c r="J9" s="5"/>
      <c r="K9" s="5"/>
      <c r="L9" s="5"/>
      <c r="M9" s="5"/>
      <c r="N9" s="5"/>
      <c r="O9" s="5"/>
      <c r="P9" s="5"/>
      <c r="Q9" s="5"/>
      <c r="R9" s="5"/>
      <c r="S9" s="5"/>
      <c r="T9" s="5"/>
      <c r="U9" s="5"/>
      <c r="V9" s="5"/>
      <c r="W9" s="5"/>
      <c r="X9" s="5"/>
      <c r="Y9" s="5"/>
      <c r="Z9" s="5"/>
      <c r="AA9" s="5"/>
      <c r="AB9" s="5"/>
      <c r="AC9" s="5"/>
      <c r="AD9" s="5"/>
      <c r="AE9" s="5"/>
    </row>
    <row r="10" spans="1:256" ht="3.75" customHeight="1">
      <c r="A10" s="160"/>
      <c r="B10" s="161"/>
      <c r="C10" s="161"/>
      <c r="D10" s="161"/>
      <c r="E10" s="161"/>
      <c r="F10" s="161"/>
      <c r="G10" s="161"/>
      <c r="H10" s="162"/>
      <c r="I10" s="5"/>
      <c r="J10" s="5"/>
      <c r="K10" s="5"/>
      <c r="L10" s="5"/>
      <c r="M10" s="5"/>
      <c r="N10" s="5"/>
      <c r="O10" s="5"/>
      <c r="P10" s="5"/>
      <c r="Q10" s="5"/>
      <c r="R10" s="5"/>
      <c r="S10" s="5"/>
      <c r="T10" s="5"/>
      <c r="U10" s="5"/>
      <c r="V10" s="5"/>
      <c r="W10" s="5"/>
      <c r="X10" s="5"/>
      <c r="Y10" s="5"/>
      <c r="Z10" s="5"/>
      <c r="AA10" s="5"/>
      <c r="AB10" s="5"/>
      <c r="AC10" s="5"/>
      <c r="AD10" s="5"/>
      <c r="AE10" s="5"/>
    </row>
    <row r="11" spans="1:256" ht="38.25">
      <c r="A11" s="14" t="s">
        <v>6</v>
      </c>
      <c r="B11" s="111" t="s">
        <v>7</v>
      </c>
      <c r="C11" s="111" t="s">
        <v>8</v>
      </c>
      <c r="D11" s="111" t="s">
        <v>9</v>
      </c>
      <c r="E11" s="111" t="s">
        <v>10</v>
      </c>
      <c r="F11" s="112" t="s">
        <v>11</v>
      </c>
      <c r="G11" s="112" t="s">
        <v>12</v>
      </c>
      <c r="H11" s="113" t="s">
        <v>13</v>
      </c>
      <c r="I11" s="5"/>
      <c r="J11" s="5"/>
      <c r="K11" s="5"/>
      <c r="L11" s="5"/>
      <c r="M11" s="5"/>
      <c r="N11" s="5"/>
      <c r="O11" s="5"/>
      <c r="P11" s="5"/>
      <c r="Q11" s="5"/>
      <c r="R11" s="5"/>
      <c r="S11" s="5"/>
      <c r="T11" s="5"/>
      <c r="U11" s="5"/>
      <c r="V11" s="5"/>
      <c r="W11" s="5"/>
      <c r="X11" s="5"/>
      <c r="Y11" s="5"/>
      <c r="Z11" s="5"/>
      <c r="AA11" s="5"/>
      <c r="AB11" s="5"/>
      <c r="AC11" s="5"/>
      <c r="AD11" s="5"/>
      <c r="AE11" s="5"/>
    </row>
    <row r="12" spans="1:256" ht="21" customHeight="1">
      <c r="A12" s="16"/>
      <c r="B12" s="17"/>
      <c r="C12" s="70" t="s">
        <v>88</v>
      </c>
      <c r="D12" s="18"/>
      <c r="E12" s="19"/>
      <c r="F12" s="20"/>
      <c r="G12" s="21"/>
      <c r="H12" s="26"/>
      <c r="I12" s="12"/>
      <c r="J12" s="5"/>
      <c r="K12" s="5"/>
      <c r="L12" s="5"/>
      <c r="M12" s="5"/>
      <c r="N12" s="5"/>
      <c r="O12" s="5"/>
      <c r="P12" s="5"/>
      <c r="Q12" s="5"/>
      <c r="R12" s="5"/>
      <c r="S12" s="5"/>
      <c r="T12" s="5"/>
      <c r="U12" s="5"/>
      <c r="V12" s="5"/>
      <c r="W12" s="5"/>
      <c r="X12" s="5"/>
      <c r="Y12" s="5"/>
      <c r="Z12" s="5"/>
      <c r="AA12" s="5"/>
      <c r="AB12" s="5"/>
      <c r="AC12" s="5"/>
      <c r="AD12" s="5"/>
      <c r="AE12" s="5"/>
    </row>
    <row r="13" spans="1:256" s="33" customFormat="1" ht="20.25" customHeight="1">
      <c r="A13" s="93" t="s">
        <v>19</v>
      </c>
      <c r="B13" s="98"/>
      <c r="C13" s="90" t="s">
        <v>70</v>
      </c>
      <c r="D13" s="99"/>
      <c r="E13" s="100"/>
      <c r="F13" s="101"/>
      <c r="G13" s="102">
        <f t="shared" ref="G13:G15" si="0">ROUND(F13+(F13*$G$9),2)</f>
        <v>0</v>
      </c>
      <c r="H13" s="34">
        <f>SUM(H14:H18)</f>
        <v>75465.239999999991</v>
      </c>
      <c r="I13" s="91"/>
      <c r="J13" s="8"/>
      <c r="K13" s="9"/>
      <c r="L13" s="10"/>
      <c r="M13" s="11"/>
      <c r="N13" s="11"/>
      <c r="O13" s="69"/>
      <c r="P13" s="69"/>
      <c r="Q13" s="7"/>
      <c r="R13" s="8"/>
      <c r="S13" s="9"/>
      <c r="T13" s="10"/>
      <c r="U13" s="11"/>
      <c r="V13" s="11"/>
      <c r="W13" s="69"/>
      <c r="X13" s="69"/>
      <c r="Y13" s="7"/>
      <c r="Z13" s="8"/>
      <c r="AA13" s="9"/>
      <c r="AB13" s="10"/>
      <c r="AC13" s="11"/>
      <c r="AD13" s="11"/>
      <c r="AE13" s="69"/>
      <c r="AF13" s="69"/>
      <c r="AG13" s="7"/>
      <c r="AH13" s="8"/>
      <c r="AI13" s="9"/>
      <c r="AJ13" s="10"/>
      <c r="AK13" s="11"/>
      <c r="AL13" s="11"/>
      <c r="AM13" s="69"/>
      <c r="AN13" s="69"/>
      <c r="AO13" s="7"/>
      <c r="AP13" s="8"/>
      <c r="AQ13" s="9"/>
      <c r="AR13" s="10"/>
      <c r="AS13" s="11"/>
      <c r="AT13" s="11"/>
      <c r="AU13" s="69"/>
      <c r="AV13" s="69"/>
      <c r="AW13" s="7"/>
      <c r="AX13" s="8"/>
      <c r="AY13" s="9"/>
      <c r="AZ13" s="10"/>
      <c r="BA13" s="11"/>
      <c r="BB13" s="11"/>
      <c r="BC13" s="69"/>
      <c r="BD13" s="69"/>
      <c r="BE13" s="7"/>
      <c r="BF13" s="8"/>
      <c r="BG13" s="9"/>
      <c r="BH13" s="10"/>
      <c r="BI13" s="11"/>
      <c r="BJ13" s="11"/>
      <c r="BK13" s="69"/>
      <c r="BL13" s="69"/>
      <c r="BM13" s="7"/>
      <c r="BN13" s="8"/>
      <c r="BO13" s="9"/>
      <c r="BP13" s="10"/>
      <c r="BQ13" s="11"/>
      <c r="BR13" s="11"/>
      <c r="BS13" s="69"/>
      <c r="BT13" s="69"/>
      <c r="BU13" s="7"/>
      <c r="BV13" s="8"/>
      <c r="BW13" s="9"/>
      <c r="BX13" s="10"/>
      <c r="BY13" s="11"/>
      <c r="BZ13" s="11"/>
      <c r="CA13" s="69"/>
      <c r="CB13" s="69"/>
      <c r="CC13" s="7"/>
      <c r="CD13" s="8"/>
      <c r="CE13" s="9"/>
      <c r="CF13" s="10"/>
      <c r="CG13" s="11"/>
      <c r="CH13" s="11"/>
      <c r="CI13" s="69"/>
      <c r="CJ13" s="69"/>
      <c r="CK13" s="7"/>
      <c r="CL13" s="8"/>
      <c r="CM13" s="9"/>
      <c r="CN13" s="10"/>
      <c r="CO13" s="11"/>
      <c r="CP13" s="11"/>
      <c r="CQ13" s="69"/>
      <c r="CR13" s="69"/>
      <c r="CS13" s="7"/>
      <c r="CT13" s="8"/>
      <c r="CU13" s="9"/>
      <c r="CV13" s="10"/>
      <c r="CW13" s="11"/>
      <c r="CX13" s="11"/>
      <c r="CY13" s="69"/>
      <c r="CZ13" s="69"/>
      <c r="DA13" s="7"/>
      <c r="DB13" s="8"/>
      <c r="DC13" s="9"/>
      <c r="DD13" s="10"/>
      <c r="DE13" s="11"/>
      <c r="DF13" s="11"/>
      <c r="DG13" s="69"/>
      <c r="DH13" s="69"/>
      <c r="DI13" s="7"/>
      <c r="DJ13" s="8"/>
      <c r="DK13" s="9"/>
      <c r="DL13" s="10"/>
      <c r="DM13" s="11"/>
      <c r="DN13" s="11"/>
      <c r="DO13" s="69"/>
      <c r="DP13" s="69"/>
      <c r="DQ13" s="7"/>
      <c r="DR13" s="8"/>
      <c r="DS13" s="9"/>
      <c r="DT13" s="10"/>
      <c r="DU13" s="11"/>
      <c r="DV13" s="11"/>
      <c r="DW13" s="69"/>
      <c r="DX13" s="69"/>
      <c r="DY13" s="7"/>
      <c r="DZ13" s="8"/>
      <c r="EA13" s="9"/>
      <c r="EB13" s="10"/>
      <c r="EC13" s="11"/>
      <c r="ED13" s="11"/>
      <c r="EE13" s="69"/>
      <c r="EF13" s="69"/>
      <c r="EG13" s="7"/>
      <c r="EH13" s="8"/>
      <c r="EI13" s="9"/>
      <c r="EJ13" s="10"/>
      <c r="EK13" s="11"/>
      <c r="EL13" s="11"/>
      <c r="EM13" s="69"/>
      <c r="EN13" s="69"/>
      <c r="EO13" s="7"/>
      <c r="EP13" s="8"/>
      <c r="EQ13" s="9"/>
      <c r="ER13" s="10"/>
      <c r="ES13" s="11"/>
      <c r="ET13" s="11"/>
      <c r="EU13" s="69"/>
      <c r="EV13" s="69"/>
      <c r="EW13" s="7"/>
      <c r="EX13" s="8"/>
      <c r="EY13" s="9"/>
      <c r="EZ13" s="10"/>
      <c r="FA13" s="11"/>
      <c r="FB13" s="11"/>
      <c r="FC13" s="69"/>
      <c r="FD13" s="69"/>
      <c r="FE13" s="7"/>
      <c r="FF13" s="8"/>
      <c r="FG13" s="9"/>
      <c r="FH13" s="10"/>
      <c r="FI13" s="11"/>
      <c r="FJ13" s="11"/>
      <c r="FK13" s="69"/>
      <c r="FL13" s="69"/>
      <c r="FM13" s="7"/>
      <c r="FN13" s="8"/>
      <c r="FO13" s="9"/>
      <c r="FP13" s="10"/>
      <c r="FQ13" s="11"/>
      <c r="FR13" s="11"/>
      <c r="FS13" s="69"/>
      <c r="FT13" s="69"/>
      <c r="FU13" s="7"/>
      <c r="FV13" s="8"/>
      <c r="FW13" s="9"/>
      <c r="FX13" s="10"/>
      <c r="FY13" s="11"/>
      <c r="FZ13" s="11"/>
      <c r="GA13" s="69"/>
      <c r="GB13" s="69"/>
      <c r="GC13" s="7"/>
      <c r="GD13" s="8"/>
      <c r="GE13" s="9"/>
      <c r="GF13" s="10"/>
      <c r="GG13" s="11"/>
      <c r="GH13" s="11"/>
      <c r="GI13" s="69"/>
      <c r="GJ13" s="69"/>
      <c r="GK13" s="7"/>
      <c r="GL13" s="8"/>
      <c r="GM13" s="9"/>
      <c r="GN13" s="10"/>
      <c r="GO13" s="11"/>
      <c r="GP13" s="11"/>
      <c r="GQ13" s="69"/>
      <c r="GR13" s="69"/>
      <c r="GS13" s="7"/>
      <c r="GT13" s="8"/>
      <c r="GU13" s="9"/>
      <c r="GV13" s="10"/>
      <c r="GW13" s="11"/>
      <c r="GX13" s="11"/>
      <c r="GY13" s="69"/>
      <c r="GZ13" s="69"/>
      <c r="HA13" s="7"/>
      <c r="HB13" s="8"/>
      <c r="HC13" s="9"/>
      <c r="HD13" s="10"/>
      <c r="HE13" s="11"/>
      <c r="HF13" s="11"/>
      <c r="HG13" s="69"/>
      <c r="HH13" s="69"/>
      <c r="HI13" s="7"/>
      <c r="HJ13" s="8"/>
      <c r="HK13" s="9"/>
      <c r="HL13" s="10"/>
      <c r="HM13" s="11"/>
      <c r="HN13" s="11"/>
      <c r="HO13" s="69"/>
      <c r="HP13" s="69"/>
      <c r="HQ13" s="7"/>
      <c r="HR13" s="8"/>
      <c r="HS13" s="9"/>
      <c r="HT13" s="10"/>
      <c r="HU13" s="11"/>
      <c r="HV13" s="11"/>
      <c r="HW13" s="69"/>
      <c r="HX13" s="69"/>
      <c r="HY13" s="7"/>
      <c r="HZ13" s="8"/>
      <c r="IA13" s="9"/>
      <c r="IB13" s="10"/>
      <c r="IC13" s="11"/>
      <c r="ID13" s="11"/>
      <c r="IE13" s="69"/>
      <c r="IF13" s="69"/>
      <c r="IG13" s="7"/>
      <c r="IH13" s="8"/>
      <c r="II13" s="9"/>
      <c r="IJ13" s="10"/>
      <c r="IK13" s="11"/>
      <c r="IL13" s="11"/>
      <c r="IM13" s="69"/>
      <c r="IN13" s="69"/>
      <c r="IO13" s="7"/>
      <c r="IP13" s="8"/>
      <c r="IQ13" s="9"/>
      <c r="IR13" s="10"/>
      <c r="IS13" s="11"/>
      <c r="IT13" s="11"/>
      <c r="IU13" s="69"/>
      <c r="IV13" s="69"/>
    </row>
    <row r="14" spans="1:256" s="33" customFormat="1" ht="44.25" customHeight="1">
      <c r="A14" s="94" t="s">
        <v>14</v>
      </c>
      <c r="B14" s="84" t="s">
        <v>71</v>
      </c>
      <c r="C14" s="85" t="s">
        <v>91</v>
      </c>
      <c r="D14" s="86" t="s">
        <v>57</v>
      </c>
      <c r="E14" s="95">
        <v>14000</v>
      </c>
      <c r="F14" s="130">
        <v>0.09</v>
      </c>
      <c r="G14" s="96">
        <f t="shared" ref="G14" si="1">ROUND(F14+(F14*$G$9),2)</f>
        <v>0.12</v>
      </c>
      <c r="H14" s="97">
        <f t="shared" ref="H14" si="2">ROUND((E14*G14),2)</f>
        <v>1680</v>
      </c>
      <c r="I14" s="91"/>
      <c r="J14" s="8"/>
      <c r="K14" s="9"/>
      <c r="L14" s="10"/>
      <c r="M14" s="11"/>
      <c r="N14" s="11"/>
      <c r="O14" s="69"/>
      <c r="P14" s="69"/>
      <c r="Q14" s="7"/>
      <c r="R14" s="8"/>
      <c r="S14" s="9"/>
      <c r="T14" s="10"/>
      <c r="U14" s="11"/>
      <c r="V14" s="11"/>
      <c r="W14" s="69"/>
      <c r="X14" s="69"/>
      <c r="Y14" s="7"/>
      <c r="Z14" s="8"/>
      <c r="AA14" s="9"/>
      <c r="AB14" s="10"/>
      <c r="AC14" s="11"/>
      <c r="AD14" s="11"/>
      <c r="AE14" s="69"/>
      <c r="AF14" s="69"/>
      <c r="AG14" s="7"/>
      <c r="AH14" s="8"/>
      <c r="AI14" s="9"/>
      <c r="AJ14" s="10"/>
      <c r="AK14" s="11"/>
      <c r="AL14" s="11"/>
      <c r="AM14" s="69"/>
      <c r="AN14" s="69"/>
      <c r="AO14" s="7"/>
      <c r="AP14" s="8"/>
      <c r="AQ14" s="9"/>
      <c r="AR14" s="10"/>
      <c r="AS14" s="11"/>
      <c r="AT14" s="11"/>
      <c r="AU14" s="69"/>
      <c r="AV14" s="69"/>
      <c r="AW14" s="7"/>
      <c r="AX14" s="8"/>
      <c r="AY14" s="9"/>
      <c r="AZ14" s="10"/>
      <c r="BA14" s="11"/>
      <c r="BB14" s="11"/>
      <c r="BC14" s="69"/>
      <c r="BD14" s="69"/>
      <c r="BE14" s="7"/>
      <c r="BF14" s="8"/>
      <c r="BG14" s="9"/>
      <c r="BH14" s="10"/>
      <c r="BI14" s="11"/>
      <c r="BJ14" s="11"/>
      <c r="BK14" s="69"/>
      <c r="BL14" s="69"/>
      <c r="BM14" s="7"/>
      <c r="BN14" s="8"/>
      <c r="BO14" s="9"/>
      <c r="BP14" s="10"/>
      <c r="BQ14" s="11"/>
      <c r="BR14" s="11"/>
      <c r="BS14" s="69"/>
      <c r="BT14" s="69"/>
      <c r="BU14" s="7"/>
      <c r="BV14" s="8"/>
      <c r="BW14" s="9"/>
      <c r="BX14" s="10"/>
      <c r="BY14" s="11"/>
      <c r="BZ14" s="11"/>
      <c r="CA14" s="69"/>
      <c r="CB14" s="69"/>
      <c r="CC14" s="7"/>
      <c r="CD14" s="8"/>
      <c r="CE14" s="9"/>
      <c r="CF14" s="10"/>
      <c r="CG14" s="11"/>
      <c r="CH14" s="11"/>
      <c r="CI14" s="69"/>
      <c r="CJ14" s="69"/>
      <c r="CK14" s="7"/>
      <c r="CL14" s="8"/>
      <c r="CM14" s="9"/>
      <c r="CN14" s="10"/>
      <c r="CO14" s="11"/>
      <c r="CP14" s="11"/>
      <c r="CQ14" s="69"/>
      <c r="CR14" s="69"/>
      <c r="CS14" s="7"/>
      <c r="CT14" s="8"/>
      <c r="CU14" s="9"/>
      <c r="CV14" s="10"/>
      <c r="CW14" s="11"/>
      <c r="CX14" s="11"/>
      <c r="CY14" s="69"/>
      <c r="CZ14" s="69"/>
      <c r="DA14" s="7"/>
      <c r="DB14" s="8"/>
      <c r="DC14" s="9"/>
      <c r="DD14" s="10"/>
      <c r="DE14" s="11"/>
      <c r="DF14" s="11"/>
      <c r="DG14" s="69"/>
      <c r="DH14" s="69"/>
      <c r="DI14" s="7"/>
      <c r="DJ14" s="8"/>
      <c r="DK14" s="9"/>
      <c r="DL14" s="10"/>
      <c r="DM14" s="11"/>
      <c r="DN14" s="11"/>
      <c r="DO14" s="69"/>
      <c r="DP14" s="69"/>
      <c r="DQ14" s="7"/>
      <c r="DR14" s="8"/>
      <c r="DS14" s="9"/>
      <c r="DT14" s="10"/>
      <c r="DU14" s="11"/>
      <c r="DV14" s="11"/>
      <c r="DW14" s="69"/>
      <c r="DX14" s="69"/>
      <c r="DY14" s="7"/>
      <c r="DZ14" s="8"/>
      <c r="EA14" s="9"/>
      <c r="EB14" s="10"/>
      <c r="EC14" s="11"/>
      <c r="ED14" s="11"/>
      <c r="EE14" s="69"/>
      <c r="EF14" s="69"/>
      <c r="EG14" s="7"/>
      <c r="EH14" s="8"/>
      <c r="EI14" s="9"/>
      <c r="EJ14" s="10"/>
      <c r="EK14" s="11"/>
      <c r="EL14" s="11"/>
      <c r="EM14" s="69"/>
      <c r="EN14" s="69"/>
      <c r="EO14" s="7"/>
      <c r="EP14" s="8"/>
      <c r="EQ14" s="9"/>
      <c r="ER14" s="10"/>
      <c r="ES14" s="11"/>
      <c r="ET14" s="11"/>
      <c r="EU14" s="69"/>
      <c r="EV14" s="69"/>
      <c r="EW14" s="7"/>
      <c r="EX14" s="8"/>
      <c r="EY14" s="9"/>
      <c r="EZ14" s="10"/>
      <c r="FA14" s="11"/>
      <c r="FB14" s="11"/>
      <c r="FC14" s="69"/>
      <c r="FD14" s="69"/>
      <c r="FE14" s="7"/>
      <c r="FF14" s="8"/>
      <c r="FG14" s="9"/>
      <c r="FH14" s="10"/>
      <c r="FI14" s="11"/>
      <c r="FJ14" s="11"/>
      <c r="FK14" s="69"/>
      <c r="FL14" s="69"/>
      <c r="FM14" s="7"/>
      <c r="FN14" s="8"/>
      <c r="FO14" s="9"/>
      <c r="FP14" s="10"/>
      <c r="FQ14" s="11"/>
      <c r="FR14" s="11"/>
      <c r="FS14" s="69"/>
      <c r="FT14" s="69"/>
      <c r="FU14" s="7"/>
      <c r="FV14" s="8"/>
      <c r="FW14" s="9"/>
      <c r="FX14" s="10"/>
      <c r="FY14" s="11"/>
      <c r="FZ14" s="11"/>
      <c r="GA14" s="69"/>
      <c r="GB14" s="69"/>
      <c r="GC14" s="7"/>
      <c r="GD14" s="8"/>
      <c r="GE14" s="9"/>
      <c r="GF14" s="10"/>
      <c r="GG14" s="11"/>
      <c r="GH14" s="11"/>
      <c r="GI14" s="69"/>
      <c r="GJ14" s="69"/>
      <c r="GK14" s="7"/>
      <c r="GL14" s="8"/>
      <c r="GM14" s="9"/>
      <c r="GN14" s="10"/>
      <c r="GO14" s="11"/>
      <c r="GP14" s="11"/>
      <c r="GQ14" s="69"/>
      <c r="GR14" s="69"/>
      <c r="GS14" s="7"/>
      <c r="GT14" s="8"/>
      <c r="GU14" s="9"/>
      <c r="GV14" s="10"/>
      <c r="GW14" s="11"/>
      <c r="GX14" s="11"/>
      <c r="GY14" s="69"/>
      <c r="GZ14" s="69"/>
      <c r="HA14" s="7"/>
      <c r="HB14" s="8"/>
      <c r="HC14" s="9"/>
      <c r="HD14" s="10"/>
      <c r="HE14" s="11"/>
      <c r="HF14" s="11"/>
      <c r="HG14" s="69"/>
      <c r="HH14" s="69"/>
      <c r="HI14" s="7"/>
      <c r="HJ14" s="8"/>
      <c r="HK14" s="9"/>
      <c r="HL14" s="10"/>
      <c r="HM14" s="11"/>
      <c r="HN14" s="11"/>
      <c r="HO14" s="69"/>
      <c r="HP14" s="69"/>
      <c r="HQ14" s="7"/>
      <c r="HR14" s="8"/>
      <c r="HS14" s="9"/>
      <c r="HT14" s="10"/>
      <c r="HU14" s="11"/>
      <c r="HV14" s="11"/>
      <c r="HW14" s="69"/>
      <c r="HX14" s="69"/>
      <c r="HY14" s="7"/>
      <c r="HZ14" s="8"/>
      <c r="IA14" s="9"/>
      <c r="IB14" s="10"/>
      <c r="IC14" s="11"/>
      <c r="ID14" s="11"/>
      <c r="IE14" s="69"/>
      <c r="IF14" s="69"/>
      <c r="IG14" s="7"/>
      <c r="IH14" s="8"/>
      <c r="II14" s="9"/>
      <c r="IJ14" s="10"/>
      <c r="IK14" s="11"/>
      <c r="IL14" s="11"/>
      <c r="IM14" s="69"/>
      <c r="IN14" s="69"/>
      <c r="IO14" s="7"/>
      <c r="IP14" s="8"/>
      <c r="IQ14" s="9"/>
      <c r="IR14" s="10"/>
      <c r="IS14" s="11"/>
      <c r="IT14" s="11"/>
      <c r="IU14" s="69"/>
      <c r="IV14" s="69"/>
    </row>
    <row r="15" spans="1:256" s="33" customFormat="1" ht="43.5" customHeight="1">
      <c r="A15" s="94" t="s">
        <v>15</v>
      </c>
      <c r="B15" s="84" t="s">
        <v>67</v>
      </c>
      <c r="C15" s="85" t="s">
        <v>92</v>
      </c>
      <c r="D15" s="86" t="s">
        <v>68</v>
      </c>
      <c r="E15" s="95">
        <v>14000</v>
      </c>
      <c r="F15" s="130">
        <v>2.27</v>
      </c>
      <c r="G15" s="96">
        <f t="shared" si="0"/>
        <v>2.95</v>
      </c>
      <c r="H15" s="97">
        <f t="shared" ref="H15" si="3">ROUND((E15*G15),2)</f>
        <v>41300</v>
      </c>
      <c r="I15" s="91"/>
      <c r="J15" s="8"/>
      <c r="K15" s="9"/>
      <c r="L15" s="10"/>
      <c r="M15" s="11"/>
      <c r="N15" s="11"/>
      <c r="O15" s="69"/>
      <c r="P15" s="69"/>
      <c r="Q15" s="7"/>
      <c r="R15" s="8"/>
      <c r="S15" s="9"/>
      <c r="T15" s="10"/>
      <c r="U15" s="11"/>
      <c r="V15" s="11"/>
      <c r="W15" s="69"/>
      <c r="X15" s="69"/>
      <c r="Y15" s="7"/>
      <c r="Z15" s="8"/>
      <c r="AA15" s="9"/>
      <c r="AB15" s="10"/>
      <c r="AC15" s="11"/>
      <c r="AD15" s="11"/>
      <c r="AE15" s="69"/>
      <c r="AF15" s="69"/>
      <c r="AG15" s="7"/>
      <c r="AH15" s="8"/>
      <c r="AI15" s="9"/>
      <c r="AJ15" s="10"/>
      <c r="AK15" s="11"/>
      <c r="AL15" s="11"/>
      <c r="AM15" s="69"/>
      <c r="AN15" s="69"/>
      <c r="AO15" s="7"/>
      <c r="AP15" s="8"/>
      <c r="AQ15" s="9"/>
      <c r="AR15" s="10"/>
      <c r="AS15" s="11"/>
      <c r="AT15" s="11"/>
      <c r="AU15" s="69"/>
      <c r="AV15" s="69"/>
      <c r="AW15" s="7"/>
      <c r="AX15" s="8"/>
      <c r="AY15" s="9"/>
      <c r="AZ15" s="10"/>
      <c r="BA15" s="11"/>
      <c r="BB15" s="11"/>
      <c r="BC15" s="69"/>
      <c r="BD15" s="69"/>
      <c r="BE15" s="7"/>
      <c r="BF15" s="8"/>
      <c r="BG15" s="9"/>
      <c r="BH15" s="10"/>
      <c r="BI15" s="11"/>
      <c r="BJ15" s="11"/>
      <c r="BK15" s="69"/>
      <c r="BL15" s="69"/>
      <c r="BM15" s="7"/>
      <c r="BN15" s="8"/>
      <c r="BO15" s="9"/>
      <c r="BP15" s="10"/>
      <c r="BQ15" s="11"/>
      <c r="BR15" s="11"/>
      <c r="BS15" s="69"/>
      <c r="BT15" s="69"/>
      <c r="BU15" s="7"/>
      <c r="BV15" s="8"/>
      <c r="BW15" s="9"/>
      <c r="BX15" s="10"/>
      <c r="BY15" s="11"/>
      <c r="BZ15" s="11"/>
      <c r="CA15" s="69"/>
      <c r="CB15" s="69"/>
      <c r="CC15" s="7"/>
      <c r="CD15" s="8"/>
      <c r="CE15" s="9"/>
      <c r="CF15" s="10"/>
      <c r="CG15" s="11"/>
      <c r="CH15" s="11"/>
      <c r="CI15" s="69"/>
      <c r="CJ15" s="69"/>
      <c r="CK15" s="7"/>
      <c r="CL15" s="8"/>
      <c r="CM15" s="9"/>
      <c r="CN15" s="10"/>
      <c r="CO15" s="11"/>
      <c r="CP15" s="11"/>
      <c r="CQ15" s="69"/>
      <c r="CR15" s="69"/>
      <c r="CS15" s="7"/>
      <c r="CT15" s="8"/>
      <c r="CU15" s="9"/>
      <c r="CV15" s="10"/>
      <c r="CW15" s="11"/>
      <c r="CX15" s="11"/>
      <c r="CY15" s="69"/>
      <c r="CZ15" s="69"/>
      <c r="DA15" s="7"/>
      <c r="DB15" s="8"/>
      <c r="DC15" s="9"/>
      <c r="DD15" s="10"/>
      <c r="DE15" s="11"/>
      <c r="DF15" s="11"/>
      <c r="DG15" s="69"/>
      <c r="DH15" s="69"/>
      <c r="DI15" s="7"/>
      <c r="DJ15" s="8"/>
      <c r="DK15" s="9"/>
      <c r="DL15" s="10"/>
      <c r="DM15" s="11"/>
      <c r="DN15" s="11"/>
      <c r="DO15" s="69"/>
      <c r="DP15" s="69"/>
      <c r="DQ15" s="7"/>
      <c r="DR15" s="8"/>
      <c r="DS15" s="9"/>
      <c r="DT15" s="10"/>
      <c r="DU15" s="11"/>
      <c r="DV15" s="11"/>
      <c r="DW15" s="69"/>
      <c r="DX15" s="69"/>
      <c r="DY15" s="7"/>
      <c r="DZ15" s="8"/>
      <c r="EA15" s="9"/>
      <c r="EB15" s="10"/>
      <c r="EC15" s="11"/>
      <c r="ED15" s="11"/>
      <c r="EE15" s="69"/>
      <c r="EF15" s="69"/>
      <c r="EG15" s="7"/>
      <c r="EH15" s="8"/>
      <c r="EI15" s="9"/>
      <c r="EJ15" s="10"/>
      <c r="EK15" s="11"/>
      <c r="EL15" s="11"/>
      <c r="EM15" s="69"/>
      <c r="EN15" s="69"/>
      <c r="EO15" s="7"/>
      <c r="EP15" s="8"/>
      <c r="EQ15" s="9"/>
      <c r="ER15" s="10"/>
      <c r="ES15" s="11"/>
      <c r="ET15" s="11"/>
      <c r="EU15" s="69"/>
      <c r="EV15" s="69"/>
      <c r="EW15" s="7"/>
      <c r="EX15" s="8"/>
      <c r="EY15" s="9"/>
      <c r="EZ15" s="10"/>
      <c r="FA15" s="11"/>
      <c r="FB15" s="11"/>
      <c r="FC15" s="69"/>
      <c r="FD15" s="69"/>
      <c r="FE15" s="7"/>
      <c r="FF15" s="8"/>
      <c r="FG15" s="9"/>
      <c r="FH15" s="10"/>
      <c r="FI15" s="11"/>
      <c r="FJ15" s="11"/>
      <c r="FK15" s="69"/>
      <c r="FL15" s="69"/>
      <c r="FM15" s="7"/>
      <c r="FN15" s="8"/>
      <c r="FO15" s="9"/>
      <c r="FP15" s="10"/>
      <c r="FQ15" s="11"/>
      <c r="FR15" s="11"/>
      <c r="FS15" s="69"/>
      <c r="FT15" s="69"/>
      <c r="FU15" s="7"/>
      <c r="FV15" s="8"/>
      <c r="FW15" s="9"/>
      <c r="FX15" s="10"/>
      <c r="FY15" s="11"/>
      <c r="FZ15" s="11"/>
      <c r="GA15" s="69"/>
      <c r="GB15" s="69"/>
      <c r="GC15" s="7"/>
      <c r="GD15" s="8"/>
      <c r="GE15" s="9"/>
      <c r="GF15" s="10"/>
      <c r="GG15" s="11"/>
      <c r="GH15" s="11"/>
      <c r="GI15" s="69"/>
      <c r="GJ15" s="69"/>
      <c r="GK15" s="7"/>
      <c r="GL15" s="8"/>
      <c r="GM15" s="9"/>
      <c r="GN15" s="10"/>
      <c r="GO15" s="11"/>
      <c r="GP15" s="11"/>
      <c r="GQ15" s="69"/>
      <c r="GR15" s="69"/>
      <c r="GS15" s="7"/>
      <c r="GT15" s="8"/>
      <c r="GU15" s="9"/>
      <c r="GV15" s="10"/>
      <c r="GW15" s="11"/>
      <c r="GX15" s="11"/>
      <c r="GY15" s="69"/>
      <c r="GZ15" s="69"/>
      <c r="HA15" s="7"/>
      <c r="HB15" s="8"/>
      <c r="HC15" s="9"/>
      <c r="HD15" s="10"/>
      <c r="HE15" s="11"/>
      <c r="HF15" s="11"/>
      <c r="HG15" s="69"/>
      <c r="HH15" s="69"/>
      <c r="HI15" s="7"/>
      <c r="HJ15" s="8"/>
      <c r="HK15" s="9"/>
      <c r="HL15" s="10"/>
      <c r="HM15" s="11"/>
      <c r="HN15" s="11"/>
      <c r="HO15" s="69"/>
      <c r="HP15" s="69"/>
      <c r="HQ15" s="7"/>
      <c r="HR15" s="8"/>
      <c r="HS15" s="9"/>
      <c r="HT15" s="10"/>
      <c r="HU15" s="11"/>
      <c r="HV15" s="11"/>
      <c r="HW15" s="69"/>
      <c r="HX15" s="69"/>
      <c r="HY15" s="7"/>
      <c r="HZ15" s="8"/>
      <c r="IA15" s="9"/>
      <c r="IB15" s="10"/>
      <c r="IC15" s="11"/>
      <c r="ID15" s="11"/>
      <c r="IE15" s="69"/>
      <c r="IF15" s="69"/>
      <c r="IG15" s="7"/>
      <c r="IH15" s="8"/>
      <c r="II15" s="9"/>
      <c r="IJ15" s="10"/>
      <c r="IK15" s="11"/>
      <c r="IL15" s="11"/>
      <c r="IM15" s="69"/>
      <c r="IN15" s="69"/>
      <c r="IO15" s="7"/>
      <c r="IP15" s="8"/>
      <c r="IQ15" s="9"/>
      <c r="IR15" s="10"/>
      <c r="IS15" s="11"/>
      <c r="IT15" s="11"/>
      <c r="IU15" s="69"/>
      <c r="IV15" s="69"/>
    </row>
    <row r="16" spans="1:256" s="33" customFormat="1" ht="43.5" customHeight="1">
      <c r="A16" s="94" t="s">
        <v>78</v>
      </c>
      <c r="B16" s="89" t="s">
        <v>77</v>
      </c>
      <c r="C16" s="85" t="s">
        <v>93</v>
      </c>
      <c r="D16" s="86" t="s">
        <v>69</v>
      </c>
      <c r="E16" s="106">
        <f>(65.77+49.77)*1.3</f>
        <v>150.202</v>
      </c>
      <c r="F16" s="130">
        <v>36.03</v>
      </c>
      <c r="G16" s="96">
        <f t="shared" ref="G16" si="4">ROUND(F16+(F16*$G$9),2)</f>
        <v>46.9</v>
      </c>
      <c r="H16" s="97">
        <f t="shared" ref="H16" si="5">ROUND((E16*G16),2)</f>
        <v>7044.47</v>
      </c>
      <c r="I16" s="91"/>
      <c r="J16" s="8"/>
      <c r="K16" s="9"/>
      <c r="L16" s="10"/>
      <c r="M16" s="11"/>
      <c r="N16" s="11"/>
      <c r="O16" s="69"/>
      <c r="P16" s="69"/>
      <c r="Q16" s="7"/>
      <c r="R16" s="8"/>
      <c r="S16" s="9"/>
      <c r="T16" s="10"/>
      <c r="U16" s="11"/>
      <c r="V16" s="11"/>
      <c r="W16" s="69"/>
      <c r="X16" s="69"/>
      <c r="Y16" s="7"/>
      <c r="Z16" s="8"/>
      <c r="AA16" s="9"/>
      <c r="AB16" s="10"/>
      <c r="AC16" s="11"/>
      <c r="AD16" s="11"/>
      <c r="AE16" s="69"/>
      <c r="AF16" s="69"/>
      <c r="AG16" s="7"/>
      <c r="AH16" s="8"/>
      <c r="AI16" s="9"/>
      <c r="AJ16" s="10"/>
      <c r="AK16" s="11"/>
      <c r="AL16" s="11"/>
      <c r="AM16" s="69"/>
      <c r="AN16" s="69"/>
      <c r="AO16" s="7"/>
      <c r="AP16" s="8"/>
      <c r="AQ16" s="9"/>
      <c r="AR16" s="10"/>
      <c r="AS16" s="11"/>
      <c r="AT16" s="11"/>
      <c r="AU16" s="69"/>
      <c r="AV16" s="69"/>
      <c r="AW16" s="7"/>
      <c r="AX16" s="8"/>
      <c r="AY16" s="9"/>
      <c r="AZ16" s="10"/>
      <c r="BA16" s="11"/>
      <c r="BB16" s="11"/>
      <c r="BC16" s="69"/>
      <c r="BD16" s="69"/>
      <c r="BE16" s="7"/>
      <c r="BF16" s="8"/>
      <c r="BG16" s="9"/>
      <c r="BH16" s="10"/>
      <c r="BI16" s="11"/>
      <c r="BJ16" s="11"/>
      <c r="BK16" s="69"/>
      <c r="BL16" s="69"/>
      <c r="BM16" s="7"/>
      <c r="BN16" s="8"/>
      <c r="BO16" s="9"/>
      <c r="BP16" s="10"/>
      <c r="BQ16" s="11"/>
      <c r="BR16" s="11"/>
      <c r="BS16" s="69"/>
      <c r="BT16" s="69"/>
      <c r="BU16" s="7"/>
      <c r="BV16" s="8"/>
      <c r="BW16" s="9"/>
      <c r="BX16" s="10"/>
      <c r="BY16" s="11"/>
      <c r="BZ16" s="11"/>
      <c r="CA16" s="69"/>
      <c r="CB16" s="69"/>
      <c r="CC16" s="7"/>
      <c r="CD16" s="8"/>
      <c r="CE16" s="9"/>
      <c r="CF16" s="10"/>
      <c r="CG16" s="11"/>
      <c r="CH16" s="11"/>
      <c r="CI16" s="69"/>
      <c r="CJ16" s="69"/>
      <c r="CK16" s="7"/>
      <c r="CL16" s="8"/>
      <c r="CM16" s="9"/>
      <c r="CN16" s="10"/>
      <c r="CO16" s="11"/>
      <c r="CP16" s="11"/>
      <c r="CQ16" s="69"/>
      <c r="CR16" s="69"/>
      <c r="CS16" s="7"/>
      <c r="CT16" s="8"/>
      <c r="CU16" s="9"/>
      <c r="CV16" s="10"/>
      <c r="CW16" s="11"/>
      <c r="CX16" s="11"/>
      <c r="CY16" s="69"/>
      <c r="CZ16" s="69"/>
      <c r="DA16" s="7"/>
      <c r="DB16" s="8"/>
      <c r="DC16" s="9"/>
      <c r="DD16" s="10"/>
      <c r="DE16" s="11"/>
      <c r="DF16" s="11"/>
      <c r="DG16" s="69"/>
      <c r="DH16" s="69"/>
      <c r="DI16" s="7"/>
      <c r="DJ16" s="8"/>
      <c r="DK16" s="9"/>
      <c r="DL16" s="10"/>
      <c r="DM16" s="11"/>
      <c r="DN16" s="11"/>
      <c r="DO16" s="69"/>
      <c r="DP16" s="69"/>
      <c r="DQ16" s="7"/>
      <c r="DR16" s="8"/>
      <c r="DS16" s="9"/>
      <c r="DT16" s="10"/>
      <c r="DU16" s="11"/>
      <c r="DV16" s="11"/>
      <c r="DW16" s="69"/>
      <c r="DX16" s="69"/>
      <c r="DY16" s="7"/>
      <c r="DZ16" s="8"/>
      <c r="EA16" s="9"/>
      <c r="EB16" s="10"/>
      <c r="EC16" s="11"/>
      <c r="ED16" s="11"/>
      <c r="EE16" s="69"/>
      <c r="EF16" s="69"/>
      <c r="EG16" s="7"/>
      <c r="EH16" s="8"/>
      <c r="EI16" s="9"/>
      <c r="EJ16" s="10"/>
      <c r="EK16" s="11"/>
      <c r="EL16" s="11"/>
      <c r="EM16" s="69"/>
      <c r="EN16" s="69"/>
      <c r="EO16" s="7"/>
      <c r="EP16" s="8"/>
      <c r="EQ16" s="9"/>
      <c r="ER16" s="10"/>
      <c r="ES16" s="11"/>
      <c r="ET16" s="11"/>
      <c r="EU16" s="69"/>
      <c r="EV16" s="69"/>
      <c r="EW16" s="7"/>
      <c r="EX16" s="8"/>
      <c r="EY16" s="9"/>
      <c r="EZ16" s="10"/>
      <c r="FA16" s="11"/>
      <c r="FB16" s="11"/>
      <c r="FC16" s="69"/>
      <c r="FD16" s="69"/>
      <c r="FE16" s="7"/>
      <c r="FF16" s="8"/>
      <c r="FG16" s="9"/>
      <c r="FH16" s="10"/>
      <c r="FI16" s="11"/>
      <c r="FJ16" s="11"/>
      <c r="FK16" s="69"/>
      <c r="FL16" s="69"/>
      <c r="FM16" s="7"/>
      <c r="FN16" s="8"/>
      <c r="FO16" s="9"/>
      <c r="FP16" s="10"/>
      <c r="FQ16" s="11"/>
      <c r="FR16" s="11"/>
      <c r="FS16" s="69"/>
      <c r="FT16" s="69"/>
      <c r="FU16" s="7"/>
      <c r="FV16" s="8"/>
      <c r="FW16" s="9"/>
      <c r="FX16" s="10"/>
      <c r="FY16" s="11"/>
      <c r="FZ16" s="11"/>
      <c r="GA16" s="69"/>
      <c r="GB16" s="69"/>
      <c r="GC16" s="7"/>
      <c r="GD16" s="8"/>
      <c r="GE16" s="9"/>
      <c r="GF16" s="10"/>
      <c r="GG16" s="11"/>
      <c r="GH16" s="11"/>
      <c r="GI16" s="69"/>
      <c r="GJ16" s="69"/>
      <c r="GK16" s="7"/>
      <c r="GL16" s="8"/>
      <c r="GM16" s="9"/>
      <c r="GN16" s="10"/>
      <c r="GO16" s="11"/>
      <c r="GP16" s="11"/>
      <c r="GQ16" s="69"/>
      <c r="GR16" s="69"/>
      <c r="GS16" s="7"/>
      <c r="GT16" s="8"/>
      <c r="GU16" s="9"/>
      <c r="GV16" s="10"/>
      <c r="GW16" s="11"/>
      <c r="GX16" s="11"/>
      <c r="GY16" s="69"/>
      <c r="GZ16" s="69"/>
      <c r="HA16" s="7"/>
      <c r="HB16" s="8"/>
      <c r="HC16" s="9"/>
      <c r="HD16" s="10"/>
      <c r="HE16" s="11"/>
      <c r="HF16" s="11"/>
      <c r="HG16" s="69"/>
      <c r="HH16" s="69"/>
      <c r="HI16" s="7"/>
      <c r="HJ16" s="8"/>
      <c r="HK16" s="9"/>
      <c r="HL16" s="10"/>
      <c r="HM16" s="11"/>
      <c r="HN16" s="11"/>
      <c r="HO16" s="69"/>
      <c r="HP16" s="69"/>
      <c r="HQ16" s="7"/>
      <c r="HR16" s="8"/>
      <c r="HS16" s="9"/>
      <c r="HT16" s="10"/>
      <c r="HU16" s="11"/>
      <c r="HV16" s="11"/>
      <c r="HW16" s="69"/>
      <c r="HX16" s="69"/>
      <c r="HY16" s="7"/>
      <c r="HZ16" s="8"/>
      <c r="IA16" s="9"/>
      <c r="IB16" s="10"/>
      <c r="IC16" s="11"/>
      <c r="ID16" s="11"/>
      <c r="IE16" s="69"/>
      <c r="IF16" s="69"/>
      <c r="IG16" s="7"/>
      <c r="IH16" s="8"/>
      <c r="II16" s="9"/>
      <c r="IJ16" s="10"/>
      <c r="IK16" s="11"/>
      <c r="IL16" s="11"/>
      <c r="IM16" s="69"/>
      <c r="IN16" s="69"/>
      <c r="IO16" s="7"/>
      <c r="IP16" s="8"/>
      <c r="IQ16" s="9"/>
      <c r="IR16" s="10"/>
      <c r="IS16" s="11"/>
      <c r="IT16" s="11"/>
      <c r="IU16" s="69"/>
      <c r="IV16" s="69"/>
    </row>
    <row r="17" spans="1:256" s="33" customFormat="1" ht="30">
      <c r="A17" s="94" t="s">
        <v>79</v>
      </c>
      <c r="B17" s="84" t="s">
        <v>72</v>
      </c>
      <c r="C17" s="85" t="s">
        <v>73</v>
      </c>
      <c r="D17" s="86" t="s">
        <v>69</v>
      </c>
      <c r="E17" s="106">
        <v>1125.2</v>
      </c>
      <c r="F17" s="130">
        <v>1.35</v>
      </c>
      <c r="G17" s="96">
        <f t="shared" ref="G17:G18" si="6">ROUND(F17+(F17*$G$9),2)</f>
        <v>1.76</v>
      </c>
      <c r="H17" s="97">
        <f t="shared" ref="H17:H18" si="7">ROUND((E17*G17),2)</f>
        <v>1980.35</v>
      </c>
      <c r="I17" s="91"/>
      <c r="J17" s="8"/>
      <c r="K17" s="9"/>
      <c r="L17" s="10"/>
      <c r="M17" s="11"/>
      <c r="N17" s="11"/>
      <c r="O17" s="69"/>
      <c r="P17" s="69"/>
      <c r="Q17" s="7"/>
      <c r="R17" s="8"/>
      <c r="S17" s="9"/>
      <c r="T17" s="10"/>
      <c r="U17" s="11"/>
      <c r="V17" s="11"/>
      <c r="W17" s="69"/>
      <c r="X17" s="69"/>
      <c r="Y17" s="7"/>
      <c r="Z17" s="8"/>
      <c r="AA17" s="9"/>
      <c r="AB17" s="10"/>
      <c r="AC17" s="11"/>
      <c r="AD17" s="11"/>
      <c r="AE17" s="69"/>
      <c r="AF17" s="69"/>
      <c r="AG17" s="7"/>
      <c r="AH17" s="8"/>
      <c r="AI17" s="9"/>
      <c r="AJ17" s="10"/>
      <c r="AK17" s="11"/>
      <c r="AL17" s="11"/>
      <c r="AM17" s="69"/>
      <c r="AN17" s="69"/>
      <c r="AO17" s="7"/>
      <c r="AP17" s="8"/>
      <c r="AQ17" s="9"/>
      <c r="AR17" s="10"/>
      <c r="AS17" s="11"/>
      <c r="AT17" s="11"/>
      <c r="AU17" s="69"/>
      <c r="AV17" s="69"/>
      <c r="AW17" s="7"/>
      <c r="AX17" s="8"/>
      <c r="AY17" s="9"/>
      <c r="AZ17" s="10"/>
      <c r="BA17" s="11"/>
      <c r="BB17" s="11"/>
      <c r="BC17" s="69"/>
      <c r="BD17" s="69"/>
      <c r="BE17" s="7"/>
      <c r="BF17" s="8"/>
      <c r="BG17" s="9"/>
      <c r="BH17" s="10"/>
      <c r="BI17" s="11"/>
      <c r="BJ17" s="11"/>
      <c r="BK17" s="69"/>
      <c r="BL17" s="69"/>
      <c r="BM17" s="7"/>
      <c r="BN17" s="8"/>
      <c r="BO17" s="9"/>
      <c r="BP17" s="10"/>
      <c r="BQ17" s="11"/>
      <c r="BR17" s="11"/>
      <c r="BS17" s="69"/>
      <c r="BT17" s="69"/>
      <c r="BU17" s="7"/>
      <c r="BV17" s="8"/>
      <c r="BW17" s="9"/>
      <c r="BX17" s="10"/>
      <c r="BY17" s="11"/>
      <c r="BZ17" s="11"/>
      <c r="CA17" s="69"/>
      <c r="CB17" s="69"/>
      <c r="CC17" s="7"/>
      <c r="CD17" s="8"/>
      <c r="CE17" s="9"/>
      <c r="CF17" s="10"/>
      <c r="CG17" s="11"/>
      <c r="CH17" s="11"/>
      <c r="CI17" s="69"/>
      <c r="CJ17" s="69"/>
      <c r="CK17" s="7"/>
      <c r="CL17" s="8"/>
      <c r="CM17" s="9"/>
      <c r="CN17" s="10"/>
      <c r="CO17" s="11"/>
      <c r="CP17" s="11"/>
      <c r="CQ17" s="69"/>
      <c r="CR17" s="69"/>
      <c r="CS17" s="7"/>
      <c r="CT17" s="8"/>
      <c r="CU17" s="9"/>
      <c r="CV17" s="10"/>
      <c r="CW17" s="11"/>
      <c r="CX17" s="11"/>
      <c r="CY17" s="69"/>
      <c r="CZ17" s="69"/>
      <c r="DA17" s="7"/>
      <c r="DB17" s="8"/>
      <c r="DC17" s="9"/>
      <c r="DD17" s="10"/>
      <c r="DE17" s="11"/>
      <c r="DF17" s="11"/>
      <c r="DG17" s="69"/>
      <c r="DH17" s="69"/>
      <c r="DI17" s="7"/>
      <c r="DJ17" s="8"/>
      <c r="DK17" s="9"/>
      <c r="DL17" s="10"/>
      <c r="DM17" s="11"/>
      <c r="DN17" s="11"/>
      <c r="DO17" s="69"/>
      <c r="DP17" s="69"/>
      <c r="DQ17" s="7"/>
      <c r="DR17" s="8"/>
      <c r="DS17" s="9"/>
      <c r="DT17" s="10"/>
      <c r="DU17" s="11"/>
      <c r="DV17" s="11"/>
      <c r="DW17" s="69"/>
      <c r="DX17" s="69"/>
      <c r="DY17" s="7"/>
      <c r="DZ17" s="8"/>
      <c r="EA17" s="9"/>
      <c r="EB17" s="10"/>
      <c r="EC17" s="11"/>
      <c r="ED17" s="11"/>
      <c r="EE17" s="69"/>
      <c r="EF17" s="69"/>
      <c r="EG17" s="7"/>
      <c r="EH17" s="8"/>
      <c r="EI17" s="9"/>
      <c r="EJ17" s="10"/>
      <c r="EK17" s="11"/>
      <c r="EL17" s="11"/>
      <c r="EM17" s="69"/>
      <c r="EN17" s="69"/>
      <c r="EO17" s="7"/>
      <c r="EP17" s="8"/>
      <c r="EQ17" s="9"/>
      <c r="ER17" s="10"/>
      <c r="ES17" s="11"/>
      <c r="ET17" s="11"/>
      <c r="EU17" s="69"/>
      <c r="EV17" s="69"/>
      <c r="EW17" s="7"/>
      <c r="EX17" s="8"/>
      <c r="EY17" s="9"/>
      <c r="EZ17" s="10"/>
      <c r="FA17" s="11"/>
      <c r="FB17" s="11"/>
      <c r="FC17" s="69"/>
      <c r="FD17" s="69"/>
      <c r="FE17" s="7"/>
      <c r="FF17" s="8"/>
      <c r="FG17" s="9"/>
      <c r="FH17" s="10"/>
      <c r="FI17" s="11"/>
      <c r="FJ17" s="11"/>
      <c r="FK17" s="69"/>
      <c r="FL17" s="69"/>
      <c r="FM17" s="7"/>
      <c r="FN17" s="8"/>
      <c r="FO17" s="9"/>
      <c r="FP17" s="10"/>
      <c r="FQ17" s="11"/>
      <c r="FR17" s="11"/>
      <c r="FS17" s="69"/>
      <c r="FT17" s="69"/>
      <c r="FU17" s="7"/>
      <c r="FV17" s="8"/>
      <c r="FW17" s="9"/>
      <c r="FX17" s="10"/>
      <c r="FY17" s="11"/>
      <c r="FZ17" s="11"/>
      <c r="GA17" s="69"/>
      <c r="GB17" s="69"/>
      <c r="GC17" s="7"/>
      <c r="GD17" s="8"/>
      <c r="GE17" s="9"/>
      <c r="GF17" s="10"/>
      <c r="GG17" s="11"/>
      <c r="GH17" s="11"/>
      <c r="GI17" s="69"/>
      <c r="GJ17" s="69"/>
      <c r="GK17" s="7"/>
      <c r="GL17" s="8"/>
      <c r="GM17" s="9"/>
      <c r="GN17" s="10"/>
      <c r="GO17" s="11"/>
      <c r="GP17" s="11"/>
      <c r="GQ17" s="69"/>
      <c r="GR17" s="69"/>
      <c r="GS17" s="7"/>
      <c r="GT17" s="8"/>
      <c r="GU17" s="9"/>
      <c r="GV17" s="10"/>
      <c r="GW17" s="11"/>
      <c r="GX17" s="11"/>
      <c r="GY17" s="69"/>
      <c r="GZ17" s="69"/>
      <c r="HA17" s="7"/>
      <c r="HB17" s="8"/>
      <c r="HC17" s="9"/>
      <c r="HD17" s="10"/>
      <c r="HE17" s="11"/>
      <c r="HF17" s="11"/>
      <c r="HG17" s="69"/>
      <c r="HH17" s="69"/>
      <c r="HI17" s="7"/>
      <c r="HJ17" s="8"/>
      <c r="HK17" s="9"/>
      <c r="HL17" s="10"/>
      <c r="HM17" s="11"/>
      <c r="HN17" s="11"/>
      <c r="HO17" s="69"/>
      <c r="HP17" s="69"/>
      <c r="HQ17" s="7"/>
      <c r="HR17" s="8"/>
      <c r="HS17" s="9"/>
      <c r="HT17" s="10"/>
      <c r="HU17" s="11"/>
      <c r="HV17" s="11"/>
      <c r="HW17" s="69"/>
      <c r="HX17" s="69"/>
      <c r="HY17" s="7"/>
      <c r="HZ17" s="8"/>
      <c r="IA17" s="9"/>
      <c r="IB17" s="10"/>
      <c r="IC17" s="11"/>
      <c r="ID17" s="11"/>
      <c r="IE17" s="69"/>
      <c r="IF17" s="69"/>
      <c r="IG17" s="7"/>
      <c r="IH17" s="8"/>
      <c r="II17" s="9"/>
      <c r="IJ17" s="10"/>
      <c r="IK17" s="11"/>
      <c r="IL17" s="11"/>
      <c r="IM17" s="69"/>
      <c r="IN17" s="69"/>
      <c r="IO17" s="7"/>
      <c r="IP17" s="8"/>
      <c r="IQ17" s="9"/>
      <c r="IR17" s="10"/>
      <c r="IS17" s="11"/>
      <c r="IT17" s="11"/>
      <c r="IU17" s="69"/>
      <c r="IV17" s="69"/>
    </row>
    <row r="18" spans="1:256" s="33" customFormat="1" ht="45">
      <c r="A18" s="94" t="s">
        <v>94</v>
      </c>
      <c r="B18" s="89" t="s">
        <v>74</v>
      </c>
      <c r="C18" s="85" t="s">
        <v>76</v>
      </c>
      <c r="D18" s="86" t="s">
        <v>75</v>
      </c>
      <c r="E18" s="106">
        <f>E17*5</f>
        <v>5626</v>
      </c>
      <c r="F18" s="130">
        <v>3.2</v>
      </c>
      <c r="G18" s="96">
        <f t="shared" si="6"/>
        <v>4.17</v>
      </c>
      <c r="H18" s="97">
        <f t="shared" si="7"/>
        <v>23460.42</v>
      </c>
      <c r="I18" s="91">
        <f>(5000*0.15*1.3)+E16</f>
        <v>1125.202</v>
      </c>
      <c r="J18" s="8"/>
      <c r="K18" s="9"/>
      <c r="L18" s="10"/>
      <c r="M18" s="11"/>
      <c r="N18" s="11"/>
      <c r="O18" s="69"/>
      <c r="P18" s="69"/>
      <c r="Q18" s="7"/>
      <c r="R18" s="8"/>
      <c r="S18" s="9"/>
      <c r="T18" s="10"/>
      <c r="U18" s="11"/>
      <c r="V18" s="11"/>
      <c r="W18" s="69"/>
      <c r="X18" s="69"/>
      <c r="Y18" s="7"/>
      <c r="Z18" s="8"/>
      <c r="AA18" s="9"/>
      <c r="AB18" s="10"/>
      <c r="AC18" s="11"/>
      <c r="AD18" s="11"/>
      <c r="AE18" s="69"/>
      <c r="AF18" s="69"/>
      <c r="AG18" s="7"/>
      <c r="AH18" s="8"/>
      <c r="AI18" s="9"/>
      <c r="AJ18" s="10"/>
      <c r="AK18" s="11"/>
      <c r="AL18" s="11"/>
      <c r="AM18" s="69"/>
      <c r="AN18" s="69"/>
      <c r="AO18" s="7"/>
      <c r="AP18" s="8"/>
      <c r="AQ18" s="9"/>
      <c r="AR18" s="10"/>
      <c r="AS18" s="11"/>
      <c r="AT18" s="11"/>
      <c r="AU18" s="69"/>
      <c r="AV18" s="69"/>
      <c r="AW18" s="7"/>
      <c r="AX18" s="8"/>
      <c r="AY18" s="9"/>
      <c r="AZ18" s="10"/>
      <c r="BA18" s="11"/>
      <c r="BB18" s="11"/>
      <c r="BC18" s="69"/>
      <c r="BD18" s="69"/>
      <c r="BE18" s="7"/>
      <c r="BF18" s="8"/>
      <c r="BG18" s="9"/>
      <c r="BH18" s="10"/>
      <c r="BI18" s="11"/>
      <c r="BJ18" s="11"/>
      <c r="BK18" s="69"/>
      <c r="BL18" s="69"/>
      <c r="BM18" s="7"/>
      <c r="BN18" s="8"/>
      <c r="BO18" s="9"/>
      <c r="BP18" s="10"/>
      <c r="BQ18" s="11"/>
      <c r="BR18" s="11"/>
      <c r="BS18" s="69"/>
      <c r="BT18" s="69"/>
      <c r="BU18" s="7"/>
      <c r="BV18" s="8"/>
      <c r="BW18" s="9"/>
      <c r="BX18" s="10"/>
      <c r="BY18" s="11"/>
      <c r="BZ18" s="11"/>
      <c r="CA18" s="69"/>
      <c r="CB18" s="69"/>
      <c r="CC18" s="7"/>
      <c r="CD18" s="8"/>
      <c r="CE18" s="9"/>
      <c r="CF18" s="10"/>
      <c r="CG18" s="11"/>
      <c r="CH18" s="11"/>
      <c r="CI18" s="69"/>
      <c r="CJ18" s="69"/>
      <c r="CK18" s="7"/>
      <c r="CL18" s="8"/>
      <c r="CM18" s="9"/>
      <c r="CN18" s="10"/>
      <c r="CO18" s="11"/>
      <c r="CP18" s="11"/>
      <c r="CQ18" s="69"/>
      <c r="CR18" s="69"/>
      <c r="CS18" s="7"/>
      <c r="CT18" s="8"/>
      <c r="CU18" s="9"/>
      <c r="CV18" s="10"/>
      <c r="CW18" s="11"/>
      <c r="CX18" s="11"/>
      <c r="CY18" s="69"/>
      <c r="CZ18" s="69"/>
      <c r="DA18" s="7"/>
      <c r="DB18" s="8"/>
      <c r="DC18" s="9"/>
      <c r="DD18" s="10"/>
      <c r="DE18" s="11"/>
      <c r="DF18" s="11"/>
      <c r="DG18" s="69"/>
      <c r="DH18" s="69"/>
      <c r="DI18" s="7"/>
      <c r="DJ18" s="8"/>
      <c r="DK18" s="9"/>
      <c r="DL18" s="10"/>
      <c r="DM18" s="11"/>
      <c r="DN18" s="11"/>
      <c r="DO18" s="69"/>
      <c r="DP18" s="69"/>
      <c r="DQ18" s="7"/>
      <c r="DR18" s="8"/>
      <c r="DS18" s="9"/>
      <c r="DT18" s="10"/>
      <c r="DU18" s="11"/>
      <c r="DV18" s="11"/>
      <c r="DW18" s="69"/>
      <c r="DX18" s="69"/>
      <c r="DY18" s="7"/>
      <c r="DZ18" s="8"/>
      <c r="EA18" s="9"/>
      <c r="EB18" s="10"/>
      <c r="EC18" s="11"/>
      <c r="ED18" s="11"/>
      <c r="EE18" s="69"/>
      <c r="EF18" s="69"/>
      <c r="EG18" s="7"/>
      <c r="EH18" s="8"/>
      <c r="EI18" s="9"/>
      <c r="EJ18" s="10"/>
      <c r="EK18" s="11"/>
      <c r="EL18" s="11"/>
      <c r="EM18" s="69"/>
      <c r="EN18" s="69"/>
      <c r="EO18" s="7"/>
      <c r="EP18" s="8"/>
      <c r="EQ18" s="9"/>
      <c r="ER18" s="10"/>
      <c r="ES18" s="11"/>
      <c r="ET18" s="11"/>
      <c r="EU18" s="69"/>
      <c r="EV18" s="69"/>
      <c r="EW18" s="7"/>
      <c r="EX18" s="8"/>
      <c r="EY18" s="9"/>
      <c r="EZ18" s="10"/>
      <c r="FA18" s="11"/>
      <c r="FB18" s="11"/>
      <c r="FC18" s="69"/>
      <c r="FD18" s="69"/>
      <c r="FE18" s="7"/>
      <c r="FF18" s="8"/>
      <c r="FG18" s="9"/>
      <c r="FH18" s="10"/>
      <c r="FI18" s="11"/>
      <c r="FJ18" s="11"/>
      <c r="FK18" s="69"/>
      <c r="FL18" s="69"/>
      <c r="FM18" s="7"/>
      <c r="FN18" s="8"/>
      <c r="FO18" s="9"/>
      <c r="FP18" s="10"/>
      <c r="FQ18" s="11"/>
      <c r="FR18" s="11"/>
      <c r="FS18" s="69"/>
      <c r="FT18" s="69"/>
      <c r="FU18" s="7"/>
      <c r="FV18" s="8"/>
      <c r="FW18" s="9"/>
      <c r="FX18" s="10"/>
      <c r="FY18" s="11"/>
      <c r="FZ18" s="11"/>
      <c r="GA18" s="69"/>
      <c r="GB18" s="69"/>
      <c r="GC18" s="7"/>
      <c r="GD18" s="8"/>
      <c r="GE18" s="9"/>
      <c r="GF18" s="10"/>
      <c r="GG18" s="11"/>
      <c r="GH18" s="11"/>
      <c r="GI18" s="69"/>
      <c r="GJ18" s="69"/>
      <c r="GK18" s="7"/>
      <c r="GL18" s="8"/>
      <c r="GM18" s="9"/>
      <c r="GN18" s="10"/>
      <c r="GO18" s="11"/>
      <c r="GP18" s="11"/>
      <c r="GQ18" s="69"/>
      <c r="GR18" s="69"/>
      <c r="GS18" s="7"/>
      <c r="GT18" s="8"/>
      <c r="GU18" s="9"/>
      <c r="GV18" s="10"/>
      <c r="GW18" s="11"/>
      <c r="GX18" s="11"/>
      <c r="GY18" s="69"/>
      <c r="GZ18" s="69"/>
      <c r="HA18" s="7"/>
      <c r="HB18" s="8"/>
      <c r="HC18" s="9"/>
      <c r="HD18" s="10"/>
      <c r="HE18" s="11"/>
      <c r="HF18" s="11"/>
      <c r="HG18" s="69"/>
      <c r="HH18" s="69"/>
      <c r="HI18" s="7"/>
      <c r="HJ18" s="8"/>
      <c r="HK18" s="9"/>
      <c r="HL18" s="10"/>
      <c r="HM18" s="11"/>
      <c r="HN18" s="11"/>
      <c r="HO18" s="69"/>
      <c r="HP18" s="69"/>
      <c r="HQ18" s="7"/>
      <c r="HR18" s="8"/>
      <c r="HS18" s="9"/>
      <c r="HT18" s="10"/>
      <c r="HU18" s="11"/>
      <c r="HV18" s="11"/>
      <c r="HW18" s="69"/>
      <c r="HX18" s="69"/>
      <c r="HY18" s="7"/>
      <c r="HZ18" s="8"/>
      <c r="IA18" s="9"/>
      <c r="IB18" s="10"/>
      <c r="IC18" s="11"/>
      <c r="ID18" s="11"/>
      <c r="IE18" s="69"/>
      <c r="IF18" s="69"/>
      <c r="IG18" s="7"/>
      <c r="IH18" s="8"/>
      <c r="II18" s="9"/>
      <c r="IJ18" s="10"/>
      <c r="IK18" s="11"/>
      <c r="IL18" s="11"/>
      <c r="IM18" s="69"/>
      <c r="IN18" s="69"/>
      <c r="IO18" s="7"/>
      <c r="IP18" s="8"/>
      <c r="IQ18" s="9"/>
      <c r="IR18" s="10"/>
      <c r="IS18" s="11"/>
      <c r="IT18" s="11"/>
      <c r="IU18" s="69"/>
      <c r="IV18" s="69"/>
    </row>
    <row r="19" spans="1:256" ht="19.5" customHeight="1">
      <c r="A19" s="93" t="s">
        <v>21</v>
      </c>
      <c r="B19" s="98"/>
      <c r="C19" s="103" t="s">
        <v>52</v>
      </c>
      <c r="D19" s="99"/>
      <c r="E19" s="100"/>
      <c r="F19" s="102"/>
      <c r="G19" s="102"/>
      <c r="H19" s="34">
        <f>SUM(H20:H25)</f>
        <v>1294928</v>
      </c>
      <c r="I19" s="2"/>
    </row>
    <row r="20" spans="1:256" s="33" customFormat="1" ht="45" customHeight="1">
      <c r="A20" s="94" t="s">
        <v>16</v>
      </c>
      <c r="B20" s="104">
        <v>92396</v>
      </c>
      <c r="C20" s="105" t="s">
        <v>58</v>
      </c>
      <c r="D20" s="104" t="s">
        <v>57</v>
      </c>
      <c r="E20" s="106">
        <v>4000</v>
      </c>
      <c r="F20" s="96">
        <v>54.84</v>
      </c>
      <c r="G20" s="96">
        <f t="shared" ref="G20:G30" si="8">ROUND(F20+(F20*$G$9),2)</f>
        <v>71.39</v>
      </c>
      <c r="H20" s="97">
        <f t="shared" ref="H20:H30" si="9">ROUND((E20*G20),2)</f>
        <v>285560</v>
      </c>
      <c r="I20" s="92"/>
      <c r="J20" s="28"/>
      <c r="K20" s="29"/>
      <c r="L20" s="30"/>
      <c r="M20" s="31"/>
      <c r="N20" s="32"/>
      <c r="O20" s="32"/>
      <c r="P20" s="32"/>
      <c r="Q20" s="27"/>
      <c r="R20" s="28"/>
      <c r="S20" s="29"/>
      <c r="T20" s="30"/>
      <c r="U20" s="31"/>
      <c r="V20" s="32"/>
      <c r="W20" s="32"/>
      <c r="X20" s="32"/>
      <c r="Y20" s="27"/>
      <c r="Z20" s="28"/>
      <c r="AA20" s="29"/>
      <c r="AB20" s="30"/>
      <c r="AC20" s="31"/>
      <c r="AD20" s="32"/>
      <c r="AE20" s="32"/>
      <c r="AF20" s="32"/>
      <c r="AG20" s="27"/>
      <c r="AH20" s="28"/>
      <c r="AI20" s="29"/>
      <c r="AJ20" s="30"/>
      <c r="AK20" s="31"/>
      <c r="AL20" s="32"/>
      <c r="AM20" s="32"/>
      <c r="AN20" s="32"/>
      <c r="AO20" s="27"/>
      <c r="AP20" s="28"/>
      <c r="AQ20" s="29"/>
      <c r="AR20" s="30"/>
      <c r="AS20" s="31"/>
      <c r="AT20" s="32"/>
      <c r="AU20" s="32"/>
      <c r="AV20" s="32"/>
      <c r="AW20" s="27"/>
      <c r="AX20" s="28"/>
      <c r="AY20" s="29"/>
      <c r="AZ20" s="30"/>
      <c r="BA20" s="31"/>
      <c r="BB20" s="32"/>
      <c r="BC20" s="32"/>
      <c r="BD20" s="32"/>
      <c r="BE20" s="27"/>
      <c r="BF20" s="28"/>
      <c r="BG20" s="29"/>
      <c r="BH20" s="30"/>
      <c r="BI20" s="31"/>
      <c r="BJ20" s="32"/>
      <c r="BK20" s="32"/>
      <c r="BL20" s="32"/>
      <c r="BM20" s="27"/>
      <c r="BN20" s="28"/>
      <c r="BO20" s="29"/>
      <c r="BP20" s="30"/>
      <c r="BQ20" s="31"/>
      <c r="BR20" s="32"/>
      <c r="BS20" s="32"/>
      <c r="BT20" s="32"/>
      <c r="BU20" s="27"/>
      <c r="BV20" s="28"/>
      <c r="BW20" s="29"/>
      <c r="BX20" s="30"/>
      <c r="BY20" s="31"/>
      <c r="BZ20" s="32"/>
      <c r="CA20" s="32"/>
      <c r="CB20" s="32"/>
      <c r="CC20" s="27"/>
      <c r="CD20" s="28"/>
      <c r="CE20" s="29"/>
      <c r="CF20" s="30"/>
      <c r="CG20" s="31"/>
      <c r="CH20" s="32"/>
      <c r="CI20" s="32"/>
      <c r="CJ20" s="32"/>
      <c r="CK20" s="27"/>
      <c r="CL20" s="28"/>
      <c r="CM20" s="29"/>
      <c r="CN20" s="30"/>
      <c r="CO20" s="31"/>
      <c r="CP20" s="32"/>
      <c r="CQ20" s="32"/>
      <c r="CR20" s="32"/>
      <c r="CS20" s="27"/>
      <c r="CT20" s="28"/>
      <c r="CU20" s="29"/>
      <c r="CV20" s="30"/>
      <c r="CW20" s="31"/>
      <c r="CX20" s="32"/>
      <c r="CY20" s="32"/>
      <c r="CZ20" s="32"/>
      <c r="DA20" s="27"/>
      <c r="DB20" s="28"/>
      <c r="DC20" s="29"/>
      <c r="DD20" s="30"/>
      <c r="DE20" s="31"/>
      <c r="DF20" s="32"/>
      <c r="DG20" s="32"/>
      <c r="DH20" s="32"/>
      <c r="DI20" s="27"/>
      <c r="DJ20" s="28"/>
      <c r="DK20" s="29"/>
      <c r="DL20" s="30"/>
      <c r="DM20" s="31"/>
      <c r="DN20" s="32"/>
      <c r="DO20" s="32"/>
      <c r="DP20" s="32"/>
      <c r="DQ20" s="27"/>
      <c r="DR20" s="28"/>
      <c r="DS20" s="29"/>
      <c r="DT20" s="30"/>
      <c r="DU20" s="31"/>
      <c r="DV20" s="32"/>
      <c r="DW20" s="32"/>
      <c r="DX20" s="32"/>
      <c r="DY20" s="27"/>
      <c r="DZ20" s="28"/>
      <c r="EA20" s="29"/>
      <c r="EB20" s="30"/>
      <c r="EC20" s="31"/>
      <c r="ED20" s="32"/>
      <c r="EE20" s="32"/>
      <c r="EF20" s="32"/>
      <c r="EG20" s="27"/>
      <c r="EH20" s="28"/>
      <c r="EI20" s="29"/>
      <c r="EJ20" s="30"/>
      <c r="EK20" s="31"/>
      <c r="EL20" s="32"/>
      <c r="EM20" s="32"/>
      <c r="EN20" s="32"/>
      <c r="EO20" s="27"/>
      <c r="EP20" s="28"/>
      <c r="EQ20" s="29"/>
      <c r="ER20" s="30"/>
      <c r="ES20" s="31"/>
      <c r="ET20" s="32"/>
      <c r="EU20" s="32"/>
      <c r="EV20" s="32"/>
      <c r="EW20" s="27"/>
      <c r="EX20" s="28"/>
      <c r="EY20" s="29"/>
      <c r="EZ20" s="30"/>
      <c r="FA20" s="31"/>
      <c r="FB20" s="32"/>
      <c r="FC20" s="32"/>
      <c r="FD20" s="32"/>
      <c r="FE20" s="27"/>
      <c r="FF20" s="28"/>
      <c r="FG20" s="29"/>
      <c r="FH20" s="30"/>
      <c r="FI20" s="31"/>
      <c r="FJ20" s="32"/>
      <c r="FK20" s="32"/>
      <c r="FL20" s="32"/>
      <c r="FM20" s="27"/>
      <c r="FN20" s="28"/>
      <c r="FO20" s="29"/>
      <c r="FP20" s="30"/>
      <c r="FQ20" s="31"/>
      <c r="FR20" s="32"/>
      <c r="FS20" s="32"/>
      <c r="FT20" s="32"/>
      <c r="FU20" s="27"/>
      <c r="FV20" s="28"/>
      <c r="FW20" s="29"/>
      <c r="FX20" s="30"/>
      <c r="FY20" s="31"/>
      <c r="FZ20" s="32"/>
      <c r="GA20" s="32"/>
      <c r="GB20" s="32"/>
      <c r="GC20" s="27"/>
      <c r="GD20" s="28"/>
      <c r="GE20" s="29"/>
      <c r="GF20" s="30"/>
      <c r="GG20" s="31"/>
      <c r="GH20" s="32"/>
      <c r="GI20" s="32"/>
      <c r="GJ20" s="32"/>
      <c r="GK20" s="27"/>
      <c r="GL20" s="28"/>
      <c r="GM20" s="29"/>
      <c r="GN20" s="30"/>
      <c r="GO20" s="31"/>
      <c r="GP20" s="32"/>
      <c r="GQ20" s="32"/>
      <c r="GR20" s="32"/>
      <c r="GS20" s="27"/>
      <c r="GT20" s="28"/>
      <c r="GU20" s="29"/>
      <c r="GV20" s="30"/>
      <c r="GW20" s="31"/>
      <c r="GX20" s="32"/>
      <c r="GY20" s="32"/>
      <c r="GZ20" s="32"/>
      <c r="HA20" s="27"/>
      <c r="HB20" s="28"/>
      <c r="HC20" s="29"/>
      <c r="HD20" s="30"/>
      <c r="HE20" s="31"/>
      <c r="HF20" s="32"/>
      <c r="HG20" s="32"/>
      <c r="HH20" s="32"/>
      <c r="HI20" s="27"/>
      <c r="HJ20" s="28"/>
      <c r="HK20" s="29"/>
      <c r="HL20" s="30"/>
      <c r="HM20" s="31"/>
      <c r="HN20" s="32"/>
      <c r="HO20" s="32"/>
      <c r="HP20" s="32"/>
      <c r="HQ20" s="27"/>
      <c r="HR20" s="28"/>
      <c r="HS20" s="29"/>
      <c r="HT20" s="30"/>
      <c r="HU20" s="31"/>
      <c r="HV20" s="32"/>
      <c r="HW20" s="32"/>
      <c r="HX20" s="32"/>
      <c r="HY20" s="27"/>
      <c r="HZ20" s="28"/>
      <c r="IA20" s="29"/>
      <c r="IB20" s="30"/>
      <c r="IC20" s="31"/>
      <c r="ID20" s="32"/>
      <c r="IE20" s="32"/>
      <c r="IF20" s="32"/>
      <c r="IG20" s="27"/>
      <c r="IH20" s="28"/>
      <c r="II20" s="29"/>
      <c r="IJ20" s="30"/>
      <c r="IK20" s="31"/>
      <c r="IL20" s="32"/>
      <c r="IM20" s="32"/>
      <c r="IN20" s="32"/>
      <c r="IO20" s="27"/>
      <c r="IP20" s="28"/>
      <c r="IQ20" s="29"/>
      <c r="IR20" s="30"/>
      <c r="IS20" s="31"/>
      <c r="IT20" s="32"/>
      <c r="IU20" s="32"/>
      <c r="IV20" s="32"/>
    </row>
    <row r="21" spans="1:256" s="33" customFormat="1" ht="45">
      <c r="A21" s="94" t="s">
        <v>17</v>
      </c>
      <c r="B21" s="107">
        <v>93679</v>
      </c>
      <c r="C21" s="133" t="s">
        <v>83</v>
      </c>
      <c r="D21" s="104" t="s">
        <v>57</v>
      </c>
      <c r="E21" s="108">
        <v>4000</v>
      </c>
      <c r="F21" s="96">
        <v>59.89</v>
      </c>
      <c r="G21" s="96">
        <f t="shared" si="8"/>
        <v>77.959999999999994</v>
      </c>
      <c r="H21" s="97">
        <f t="shared" si="9"/>
        <v>311840</v>
      </c>
      <c r="I21" s="92"/>
      <c r="J21" s="28"/>
      <c r="K21" s="29"/>
      <c r="L21" s="30"/>
      <c r="M21" s="31"/>
      <c r="N21" s="32"/>
      <c r="O21" s="32"/>
      <c r="P21" s="32"/>
      <c r="Q21" s="27"/>
      <c r="R21" s="28"/>
      <c r="S21" s="29"/>
      <c r="T21" s="30"/>
      <c r="U21" s="31"/>
      <c r="V21" s="32"/>
      <c r="W21" s="32"/>
      <c r="X21" s="32"/>
      <c r="Y21" s="27"/>
      <c r="Z21" s="28"/>
      <c r="AA21" s="29"/>
      <c r="AB21" s="30"/>
      <c r="AC21" s="31"/>
      <c r="AD21" s="32"/>
      <c r="AE21" s="32"/>
      <c r="AF21" s="32"/>
      <c r="AG21" s="27"/>
      <c r="AH21" s="28"/>
      <c r="AI21" s="29"/>
      <c r="AJ21" s="30"/>
      <c r="AK21" s="31"/>
      <c r="AL21" s="32"/>
      <c r="AM21" s="32"/>
      <c r="AN21" s="32"/>
      <c r="AO21" s="27"/>
      <c r="AP21" s="28"/>
      <c r="AQ21" s="29"/>
      <c r="AR21" s="30"/>
      <c r="AS21" s="31"/>
      <c r="AT21" s="32"/>
      <c r="AU21" s="32"/>
      <c r="AV21" s="32"/>
      <c r="AW21" s="27"/>
      <c r="AX21" s="28"/>
      <c r="AY21" s="29"/>
      <c r="AZ21" s="30"/>
      <c r="BA21" s="31"/>
      <c r="BB21" s="32"/>
      <c r="BC21" s="32"/>
      <c r="BD21" s="32"/>
      <c r="BE21" s="27"/>
      <c r="BF21" s="28"/>
      <c r="BG21" s="29"/>
      <c r="BH21" s="30"/>
      <c r="BI21" s="31"/>
      <c r="BJ21" s="32"/>
      <c r="BK21" s="32"/>
      <c r="BL21" s="32"/>
      <c r="BM21" s="27"/>
      <c r="BN21" s="28"/>
      <c r="BO21" s="29"/>
      <c r="BP21" s="30"/>
      <c r="BQ21" s="31"/>
      <c r="BR21" s="32"/>
      <c r="BS21" s="32"/>
      <c r="BT21" s="32"/>
      <c r="BU21" s="27"/>
      <c r="BV21" s="28"/>
      <c r="BW21" s="29"/>
      <c r="BX21" s="30"/>
      <c r="BY21" s="31"/>
      <c r="BZ21" s="32"/>
      <c r="CA21" s="32"/>
      <c r="CB21" s="32"/>
      <c r="CC21" s="27"/>
      <c r="CD21" s="28"/>
      <c r="CE21" s="29"/>
      <c r="CF21" s="30"/>
      <c r="CG21" s="31"/>
      <c r="CH21" s="32"/>
      <c r="CI21" s="32"/>
      <c r="CJ21" s="32"/>
      <c r="CK21" s="27"/>
      <c r="CL21" s="28"/>
      <c r="CM21" s="29"/>
      <c r="CN21" s="30"/>
      <c r="CO21" s="31"/>
      <c r="CP21" s="32"/>
      <c r="CQ21" s="32"/>
      <c r="CR21" s="32"/>
      <c r="CS21" s="27"/>
      <c r="CT21" s="28"/>
      <c r="CU21" s="29"/>
      <c r="CV21" s="30"/>
      <c r="CW21" s="31"/>
      <c r="CX21" s="32"/>
      <c r="CY21" s="32"/>
      <c r="CZ21" s="32"/>
      <c r="DA21" s="27"/>
      <c r="DB21" s="28"/>
      <c r="DC21" s="29"/>
      <c r="DD21" s="30"/>
      <c r="DE21" s="31"/>
      <c r="DF21" s="32"/>
      <c r="DG21" s="32"/>
      <c r="DH21" s="32"/>
      <c r="DI21" s="27"/>
      <c r="DJ21" s="28"/>
      <c r="DK21" s="29"/>
      <c r="DL21" s="30"/>
      <c r="DM21" s="31"/>
      <c r="DN21" s="32"/>
      <c r="DO21" s="32"/>
      <c r="DP21" s="32"/>
      <c r="DQ21" s="27"/>
      <c r="DR21" s="28"/>
      <c r="DS21" s="29"/>
      <c r="DT21" s="30"/>
      <c r="DU21" s="31"/>
      <c r="DV21" s="32"/>
      <c r="DW21" s="32"/>
      <c r="DX21" s="32"/>
      <c r="DY21" s="27"/>
      <c r="DZ21" s="28"/>
      <c r="EA21" s="29"/>
      <c r="EB21" s="30"/>
      <c r="EC21" s="31"/>
      <c r="ED21" s="32"/>
      <c r="EE21" s="32"/>
      <c r="EF21" s="32"/>
      <c r="EG21" s="27"/>
      <c r="EH21" s="28"/>
      <c r="EI21" s="29"/>
      <c r="EJ21" s="30"/>
      <c r="EK21" s="31"/>
      <c r="EL21" s="32"/>
      <c r="EM21" s="32"/>
      <c r="EN21" s="32"/>
      <c r="EO21" s="27"/>
      <c r="EP21" s="28"/>
      <c r="EQ21" s="29"/>
      <c r="ER21" s="30"/>
      <c r="ES21" s="31"/>
      <c r="ET21" s="32"/>
      <c r="EU21" s="32"/>
      <c r="EV21" s="32"/>
      <c r="EW21" s="27"/>
      <c r="EX21" s="28"/>
      <c r="EY21" s="29"/>
      <c r="EZ21" s="30"/>
      <c r="FA21" s="31"/>
      <c r="FB21" s="32"/>
      <c r="FC21" s="32"/>
      <c r="FD21" s="32"/>
      <c r="FE21" s="27"/>
      <c r="FF21" s="28"/>
      <c r="FG21" s="29"/>
      <c r="FH21" s="30"/>
      <c r="FI21" s="31"/>
      <c r="FJ21" s="32"/>
      <c r="FK21" s="32"/>
      <c r="FL21" s="32"/>
      <c r="FM21" s="27"/>
      <c r="FN21" s="28"/>
      <c r="FO21" s="29"/>
      <c r="FP21" s="30"/>
      <c r="FQ21" s="31"/>
      <c r="FR21" s="32"/>
      <c r="FS21" s="32"/>
      <c r="FT21" s="32"/>
      <c r="FU21" s="27"/>
      <c r="FV21" s="28"/>
      <c r="FW21" s="29"/>
      <c r="FX21" s="30"/>
      <c r="FY21" s="31"/>
      <c r="FZ21" s="32"/>
      <c r="GA21" s="32"/>
      <c r="GB21" s="32"/>
      <c r="GC21" s="27"/>
      <c r="GD21" s="28"/>
      <c r="GE21" s="29"/>
      <c r="GF21" s="30"/>
      <c r="GG21" s="31"/>
      <c r="GH21" s="32"/>
      <c r="GI21" s="32"/>
      <c r="GJ21" s="32"/>
      <c r="GK21" s="27"/>
      <c r="GL21" s="28"/>
      <c r="GM21" s="29"/>
      <c r="GN21" s="30"/>
      <c r="GO21" s="31"/>
      <c r="GP21" s="32"/>
      <c r="GQ21" s="32"/>
      <c r="GR21" s="32"/>
      <c r="GS21" s="27"/>
      <c r="GT21" s="28"/>
      <c r="GU21" s="29"/>
      <c r="GV21" s="30"/>
      <c r="GW21" s="31"/>
      <c r="GX21" s="32"/>
      <c r="GY21" s="32"/>
      <c r="GZ21" s="32"/>
      <c r="HA21" s="27"/>
      <c r="HB21" s="28"/>
      <c r="HC21" s="29"/>
      <c r="HD21" s="30"/>
      <c r="HE21" s="31"/>
      <c r="HF21" s="32"/>
      <c r="HG21" s="32"/>
      <c r="HH21" s="32"/>
      <c r="HI21" s="27"/>
      <c r="HJ21" s="28"/>
      <c r="HK21" s="29"/>
      <c r="HL21" s="30"/>
      <c r="HM21" s="31"/>
      <c r="HN21" s="32"/>
      <c r="HO21" s="32"/>
      <c r="HP21" s="32"/>
      <c r="HQ21" s="27"/>
      <c r="HR21" s="28"/>
      <c r="HS21" s="29"/>
      <c r="HT21" s="30"/>
      <c r="HU21" s="31"/>
      <c r="HV21" s="32"/>
      <c r="HW21" s="32"/>
      <c r="HX21" s="32"/>
      <c r="HY21" s="27"/>
      <c r="HZ21" s="28"/>
      <c r="IA21" s="29"/>
      <c r="IB21" s="30"/>
      <c r="IC21" s="31"/>
      <c r="ID21" s="32"/>
      <c r="IE21" s="32"/>
      <c r="IF21" s="32"/>
      <c r="IG21" s="27"/>
      <c r="IH21" s="28"/>
      <c r="II21" s="29"/>
      <c r="IJ21" s="30"/>
      <c r="IK21" s="31"/>
      <c r="IL21" s="32"/>
      <c r="IM21" s="32"/>
      <c r="IN21" s="32"/>
      <c r="IO21" s="27"/>
      <c r="IP21" s="28"/>
      <c r="IQ21" s="29"/>
      <c r="IR21" s="30"/>
      <c r="IS21" s="31"/>
      <c r="IT21" s="32"/>
      <c r="IU21" s="32"/>
      <c r="IV21" s="32"/>
    </row>
    <row r="22" spans="1:256" s="33" customFormat="1" ht="48.75" customHeight="1">
      <c r="A22" s="94" t="s">
        <v>18</v>
      </c>
      <c r="B22" s="104">
        <v>92399</v>
      </c>
      <c r="C22" s="105" t="s">
        <v>84</v>
      </c>
      <c r="D22" s="104" t="s">
        <v>57</v>
      </c>
      <c r="E22" s="106">
        <v>3000</v>
      </c>
      <c r="F22" s="96">
        <v>54.66</v>
      </c>
      <c r="G22" s="96">
        <f t="shared" si="8"/>
        <v>71.150000000000006</v>
      </c>
      <c r="H22" s="97">
        <f t="shared" si="9"/>
        <v>213450</v>
      </c>
      <c r="I22" s="92"/>
      <c r="J22" s="28"/>
      <c r="K22" s="29"/>
      <c r="L22" s="30"/>
      <c r="M22" s="31"/>
      <c r="N22" s="32"/>
      <c r="O22" s="32"/>
      <c r="P22" s="32"/>
      <c r="Q22" s="27"/>
      <c r="R22" s="28"/>
      <c r="S22" s="29"/>
      <c r="T22" s="30"/>
      <c r="U22" s="31"/>
      <c r="V22" s="32"/>
      <c r="W22" s="32"/>
      <c r="X22" s="32"/>
      <c r="Y22" s="27"/>
      <c r="Z22" s="28"/>
      <c r="AA22" s="29"/>
      <c r="AB22" s="30"/>
      <c r="AC22" s="31"/>
      <c r="AD22" s="32"/>
      <c r="AE22" s="32"/>
      <c r="AF22" s="32"/>
      <c r="AG22" s="27"/>
      <c r="AH22" s="28"/>
      <c r="AI22" s="29"/>
      <c r="AJ22" s="30"/>
      <c r="AK22" s="31"/>
      <c r="AL22" s="32"/>
      <c r="AM22" s="32"/>
      <c r="AN22" s="32"/>
      <c r="AO22" s="27"/>
      <c r="AP22" s="28"/>
      <c r="AQ22" s="29"/>
      <c r="AR22" s="30"/>
      <c r="AS22" s="31"/>
      <c r="AT22" s="32"/>
      <c r="AU22" s="32"/>
      <c r="AV22" s="32"/>
      <c r="AW22" s="27"/>
      <c r="AX22" s="28"/>
      <c r="AY22" s="29"/>
      <c r="AZ22" s="30"/>
      <c r="BA22" s="31"/>
      <c r="BB22" s="32"/>
      <c r="BC22" s="32"/>
      <c r="BD22" s="32"/>
      <c r="BE22" s="27"/>
      <c r="BF22" s="28"/>
      <c r="BG22" s="29"/>
      <c r="BH22" s="30"/>
      <c r="BI22" s="31"/>
      <c r="BJ22" s="32"/>
      <c r="BK22" s="32"/>
      <c r="BL22" s="32"/>
      <c r="BM22" s="27"/>
      <c r="BN22" s="28"/>
      <c r="BO22" s="29"/>
      <c r="BP22" s="30"/>
      <c r="BQ22" s="31"/>
      <c r="BR22" s="32"/>
      <c r="BS22" s="32"/>
      <c r="BT22" s="32"/>
      <c r="BU22" s="27"/>
      <c r="BV22" s="28"/>
      <c r="BW22" s="29"/>
      <c r="BX22" s="30"/>
      <c r="BY22" s="31"/>
      <c r="BZ22" s="32"/>
      <c r="CA22" s="32"/>
      <c r="CB22" s="32"/>
      <c r="CC22" s="27"/>
      <c r="CD22" s="28"/>
      <c r="CE22" s="29"/>
      <c r="CF22" s="30"/>
      <c r="CG22" s="31"/>
      <c r="CH22" s="32"/>
      <c r="CI22" s="32"/>
      <c r="CJ22" s="32"/>
      <c r="CK22" s="27"/>
      <c r="CL22" s="28"/>
      <c r="CM22" s="29"/>
      <c r="CN22" s="30"/>
      <c r="CO22" s="31"/>
      <c r="CP22" s="32"/>
      <c r="CQ22" s="32"/>
      <c r="CR22" s="32"/>
      <c r="CS22" s="27"/>
      <c r="CT22" s="28"/>
      <c r="CU22" s="29"/>
      <c r="CV22" s="30"/>
      <c r="CW22" s="31"/>
      <c r="CX22" s="32"/>
      <c r="CY22" s="32"/>
      <c r="CZ22" s="32"/>
      <c r="DA22" s="27"/>
      <c r="DB22" s="28"/>
      <c r="DC22" s="29"/>
      <c r="DD22" s="30"/>
      <c r="DE22" s="31"/>
      <c r="DF22" s="32"/>
      <c r="DG22" s="32"/>
      <c r="DH22" s="32"/>
      <c r="DI22" s="27"/>
      <c r="DJ22" s="28"/>
      <c r="DK22" s="29"/>
      <c r="DL22" s="30"/>
      <c r="DM22" s="31"/>
      <c r="DN22" s="32"/>
      <c r="DO22" s="32"/>
      <c r="DP22" s="32"/>
      <c r="DQ22" s="27"/>
      <c r="DR22" s="28"/>
      <c r="DS22" s="29"/>
      <c r="DT22" s="30"/>
      <c r="DU22" s="31"/>
      <c r="DV22" s="32"/>
      <c r="DW22" s="32"/>
      <c r="DX22" s="32"/>
      <c r="DY22" s="27"/>
      <c r="DZ22" s="28"/>
      <c r="EA22" s="29"/>
      <c r="EB22" s="30"/>
      <c r="EC22" s="31"/>
      <c r="ED22" s="32"/>
      <c r="EE22" s="32"/>
      <c r="EF22" s="32"/>
      <c r="EG22" s="27"/>
      <c r="EH22" s="28"/>
      <c r="EI22" s="29"/>
      <c r="EJ22" s="30"/>
      <c r="EK22" s="31"/>
      <c r="EL22" s="32"/>
      <c r="EM22" s="32"/>
      <c r="EN22" s="32"/>
      <c r="EO22" s="27"/>
      <c r="EP22" s="28"/>
      <c r="EQ22" s="29"/>
      <c r="ER22" s="30"/>
      <c r="ES22" s="31"/>
      <c r="ET22" s="32"/>
      <c r="EU22" s="32"/>
      <c r="EV22" s="32"/>
      <c r="EW22" s="27"/>
      <c r="EX22" s="28"/>
      <c r="EY22" s="29"/>
      <c r="EZ22" s="30"/>
      <c r="FA22" s="31"/>
      <c r="FB22" s="32"/>
      <c r="FC22" s="32"/>
      <c r="FD22" s="32"/>
      <c r="FE22" s="27"/>
      <c r="FF22" s="28"/>
      <c r="FG22" s="29"/>
      <c r="FH22" s="30"/>
      <c r="FI22" s="31"/>
      <c r="FJ22" s="32"/>
      <c r="FK22" s="32"/>
      <c r="FL22" s="32"/>
      <c r="FM22" s="27"/>
      <c r="FN22" s="28"/>
      <c r="FO22" s="29"/>
      <c r="FP22" s="30"/>
      <c r="FQ22" s="31"/>
      <c r="FR22" s="32"/>
      <c r="FS22" s="32"/>
      <c r="FT22" s="32"/>
      <c r="FU22" s="27"/>
      <c r="FV22" s="28"/>
      <c r="FW22" s="29"/>
      <c r="FX22" s="30"/>
      <c r="FY22" s="31"/>
      <c r="FZ22" s="32"/>
      <c r="GA22" s="32"/>
      <c r="GB22" s="32"/>
      <c r="GC22" s="27"/>
      <c r="GD22" s="28"/>
      <c r="GE22" s="29"/>
      <c r="GF22" s="30"/>
      <c r="GG22" s="31"/>
      <c r="GH22" s="32"/>
      <c r="GI22" s="32"/>
      <c r="GJ22" s="32"/>
      <c r="GK22" s="27"/>
      <c r="GL22" s="28"/>
      <c r="GM22" s="29"/>
      <c r="GN22" s="30"/>
      <c r="GO22" s="31"/>
      <c r="GP22" s="32"/>
      <c r="GQ22" s="32"/>
      <c r="GR22" s="32"/>
      <c r="GS22" s="27"/>
      <c r="GT22" s="28"/>
      <c r="GU22" s="29"/>
      <c r="GV22" s="30"/>
      <c r="GW22" s="31"/>
      <c r="GX22" s="32"/>
      <c r="GY22" s="32"/>
      <c r="GZ22" s="32"/>
      <c r="HA22" s="27"/>
      <c r="HB22" s="28"/>
      <c r="HC22" s="29"/>
      <c r="HD22" s="30"/>
      <c r="HE22" s="31"/>
      <c r="HF22" s="32"/>
      <c r="HG22" s="32"/>
      <c r="HH22" s="32"/>
      <c r="HI22" s="27"/>
      <c r="HJ22" s="28"/>
      <c r="HK22" s="29"/>
      <c r="HL22" s="30"/>
      <c r="HM22" s="31"/>
      <c r="HN22" s="32"/>
      <c r="HO22" s="32"/>
      <c r="HP22" s="32"/>
      <c r="HQ22" s="27"/>
      <c r="HR22" s="28"/>
      <c r="HS22" s="29"/>
      <c r="HT22" s="30"/>
      <c r="HU22" s="31"/>
      <c r="HV22" s="32"/>
      <c r="HW22" s="32"/>
      <c r="HX22" s="32"/>
      <c r="HY22" s="27"/>
      <c r="HZ22" s="28"/>
      <c r="IA22" s="29"/>
      <c r="IB22" s="30"/>
      <c r="IC22" s="31"/>
      <c r="ID22" s="32"/>
      <c r="IE22" s="32"/>
      <c r="IF22" s="32"/>
      <c r="IG22" s="27"/>
      <c r="IH22" s="28"/>
      <c r="II22" s="29"/>
      <c r="IJ22" s="30"/>
      <c r="IK22" s="31"/>
      <c r="IL22" s="32"/>
      <c r="IM22" s="32"/>
      <c r="IN22" s="32"/>
      <c r="IO22" s="27"/>
      <c r="IP22" s="28"/>
      <c r="IQ22" s="29"/>
      <c r="IR22" s="30"/>
      <c r="IS22" s="31"/>
      <c r="IT22" s="32"/>
      <c r="IU22" s="32"/>
      <c r="IV22" s="32"/>
    </row>
    <row r="23" spans="1:256" s="33" customFormat="1" ht="45" customHeight="1">
      <c r="A23" s="94" t="s">
        <v>59</v>
      </c>
      <c r="B23" s="87">
        <v>93682</v>
      </c>
      <c r="C23" s="132" t="s">
        <v>101</v>
      </c>
      <c r="D23" s="104" t="s">
        <v>57</v>
      </c>
      <c r="E23" s="106">
        <v>3000</v>
      </c>
      <c r="F23" s="96">
        <v>62.22</v>
      </c>
      <c r="G23" s="96">
        <f t="shared" si="8"/>
        <v>80.989999999999995</v>
      </c>
      <c r="H23" s="97">
        <f t="shared" si="9"/>
        <v>242970</v>
      </c>
      <c r="I23" s="92"/>
      <c r="J23" s="28"/>
      <c r="K23" s="29"/>
      <c r="L23" s="30"/>
      <c r="M23" s="31"/>
      <c r="N23" s="32"/>
      <c r="O23" s="32"/>
      <c r="P23" s="32"/>
      <c r="Q23" s="27"/>
      <c r="R23" s="28"/>
      <c r="S23" s="29"/>
      <c r="T23" s="30"/>
      <c r="U23" s="31"/>
      <c r="V23" s="32"/>
      <c r="W23" s="32"/>
      <c r="X23" s="32"/>
      <c r="Y23" s="27"/>
      <c r="Z23" s="28"/>
      <c r="AA23" s="29"/>
      <c r="AB23" s="30"/>
      <c r="AC23" s="31"/>
      <c r="AD23" s="32"/>
      <c r="AE23" s="32"/>
      <c r="AF23" s="32"/>
      <c r="AG23" s="27"/>
      <c r="AH23" s="28"/>
      <c r="AI23" s="29"/>
      <c r="AJ23" s="30"/>
      <c r="AK23" s="31"/>
      <c r="AL23" s="32"/>
      <c r="AM23" s="32"/>
      <c r="AN23" s="32"/>
      <c r="AO23" s="27"/>
      <c r="AP23" s="28"/>
      <c r="AQ23" s="29"/>
      <c r="AR23" s="30"/>
      <c r="AS23" s="31"/>
      <c r="AT23" s="32"/>
      <c r="AU23" s="32"/>
      <c r="AV23" s="32"/>
      <c r="AW23" s="27"/>
      <c r="AX23" s="28"/>
      <c r="AY23" s="29"/>
      <c r="AZ23" s="30"/>
      <c r="BA23" s="31"/>
      <c r="BB23" s="32"/>
      <c r="BC23" s="32"/>
      <c r="BD23" s="32"/>
      <c r="BE23" s="27"/>
      <c r="BF23" s="28"/>
      <c r="BG23" s="29"/>
      <c r="BH23" s="30"/>
      <c r="BI23" s="31"/>
      <c r="BJ23" s="32"/>
      <c r="BK23" s="32"/>
      <c r="BL23" s="32"/>
      <c r="BM23" s="27"/>
      <c r="BN23" s="28"/>
      <c r="BO23" s="29"/>
      <c r="BP23" s="30"/>
      <c r="BQ23" s="31"/>
      <c r="BR23" s="32"/>
      <c r="BS23" s="32"/>
      <c r="BT23" s="32"/>
      <c r="BU23" s="27"/>
      <c r="BV23" s="28"/>
      <c r="BW23" s="29"/>
      <c r="BX23" s="30"/>
      <c r="BY23" s="31"/>
      <c r="BZ23" s="32"/>
      <c r="CA23" s="32"/>
      <c r="CB23" s="32"/>
      <c r="CC23" s="27"/>
      <c r="CD23" s="28"/>
      <c r="CE23" s="29"/>
      <c r="CF23" s="30"/>
      <c r="CG23" s="31"/>
      <c r="CH23" s="32"/>
      <c r="CI23" s="32"/>
      <c r="CJ23" s="32"/>
      <c r="CK23" s="27"/>
      <c r="CL23" s="28"/>
      <c r="CM23" s="29"/>
      <c r="CN23" s="30"/>
      <c r="CO23" s="31"/>
      <c r="CP23" s="32"/>
      <c r="CQ23" s="32"/>
      <c r="CR23" s="32"/>
      <c r="CS23" s="27"/>
      <c r="CT23" s="28"/>
      <c r="CU23" s="29"/>
      <c r="CV23" s="30"/>
      <c r="CW23" s="31"/>
      <c r="CX23" s="32"/>
      <c r="CY23" s="32"/>
      <c r="CZ23" s="32"/>
      <c r="DA23" s="27"/>
      <c r="DB23" s="28"/>
      <c r="DC23" s="29"/>
      <c r="DD23" s="30"/>
      <c r="DE23" s="31"/>
      <c r="DF23" s="32"/>
      <c r="DG23" s="32"/>
      <c r="DH23" s="32"/>
      <c r="DI23" s="27"/>
      <c r="DJ23" s="28"/>
      <c r="DK23" s="29"/>
      <c r="DL23" s="30"/>
      <c r="DM23" s="31"/>
      <c r="DN23" s="32"/>
      <c r="DO23" s="32"/>
      <c r="DP23" s="32"/>
      <c r="DQ23" s="27"/>
      <c r="DR23" s="28"/>
      <c r="DS23" s="29"/>
      <c r="DT23" s="30"/>
      <c r="DU23" s="31"/>
      <c r="DV23" s="32"/>
      <c r="DW23" s="32"/>
      <c r="DX23" s="32"/>
      <c r="DY23" s="27"/>
      <c r="DZ23" s="28"/>
      <c r="EA23" s="29"/>
      <c r="EB23" s="30"/>
      <c r="EC23" s="31"/>
      <c r="ED23" s="32"/>
      <c r="EE23" s="32"/>
      <c r="EF23" s="32"/>
      <c r="EG23" s="27"/>
      <c r="EH23" s="28"/>
      <c r="EI23" s="29"/>
      <c r="EJ23" s="30"/>
      <c r="EK23" s="31"/>
      <c r="EL23" s="32"/>
      <c r="EM23" s="32"/>
      <c r="EN23" s="32"/>
      <c r="EO23" s="27"/>
      <c r="EP23" s="28"/>
      <c r="EQ23" s="29"/>
      <c r="ER23" s="30"/>
      <c r="ES23" s="31"/>
      <c r="ET23" s="32"/>
      <c r="EU23" s="32"/>
      <c r="EV23" s="32"/>
      <c r="EW23" s="27"/>
      <c r="EX23" s="28"/>
      <c r="EY23" s="29"/>
      <c r="EZ23" s="30"/>
      <c r="FA23" s="31"/>
      <c r="FB23" s="32"/>
      <c r="FC23" s="32"/>
      <c r="FD23" s="32"/>
      <c r="FE23" s="27"/>
      <c r="FF23" s="28"/>
      <c r="FG23" s="29"/>
      <c r="FH23" s="30"/>
      <c r="FI23" s="31"/>
      <c r="FJ23" s="32"/>
      <c r="FK23" s="32"/>
      <c r="FL23" s="32"/>
      <c r="FM23" s="27"/>
      <c r="FN23" s="28"/>
      <c r="FO23" s="29"/>
      <c r="FP23" s="30"/>
      <c r="FQ23" s="31"/>
      <c r="FR23" s="32"/>
      <c r="FS23" s="32"/>
      <c r="FT23" s="32"/>
      <c r="FU23" s="27"/>
      <c r="FV23" s="28"/>
      <c r="FW23" s="29"/>
      <c r="FX23" s="30"/>
      <c r="FY23" s="31"/>
      <c r="FZ23" s="32"/>
      <c r="GA23" s="32"/>
      <c r="GB23" s="32"/>
      <c r="GC23" s="27"/>
      <c r="GD23" s="28"/>
      <c r="GE23" s="29"/>
      <c r="GF23" s="30"/>
      <c r="GG23" s="31"/>
      <c r="GH23" s="32"/>
      <c r="GI23" s="32"/>
      <c r="GJ23" s="32"/>
      <c r="GK23" s="27"/>
      <c r="GL23" s="28"/>
      <c r="GM23" s="29"/>
      <c r="GN23" s="30"/>
      <c r="GO23" s="31"/>
      <c r="GP23" s="32"/>
      <c r="GQ23" s="32"/>
      <c r="GR23" s="32"/>
      <c r="GS23" s="27"/>
      <c r="GT23" s="28"/>
      <c r="GU23" s="29"/>
      <c r="GV23" s="30"/>
      <c r="GW23" s="31"/>
      <c r="GX23" s="32"/>
      <c r="GY23" s="32"/>
      <c r="GZ23" s="32"/>
      <c r="HA23" s="27"/>
      <c r="HB23" s="28"/>
      <c r="HC23" s="29"/>
      <c r="HD23" s="30"/>
      <c r="HE23" s="31"/>
      <c r="HF23" s="32"/>
      <c r="HG23" s="32"/>
      <c r="HH23" s="32"/>
      <c r="HI23" s="27"/>
      <c r="HJ23" s="28"/>
      <c r="HK23" s="29"/>
      <c r="HL23" s="30"/>
      <c r="HM23" s="31"/>
      <c r="HN23" s="32"/>
      <c r="HO23" s="32"/>
      <c r="HP23" s="32"/>
      <c r="HQ23" s="27"/>
      <c r="HR23" s="28"/>
      <c r="HS23" s="29"/>
      <c r="HT23" s="30"/>
      <c r="HU23" s="31"/>
      <c r="HV23" s="32"/>
      <c r="HW23" s="32"/>
      <c r="HX23" s="32"/>
      <c r="HY23" s="27"/>
      <c r="HZ23" s="28"/>
      <c r="IA23" s="29"/>
      <c r="IB23" s="30"/>
      <c r="IC23" s="31"/>
      <c r="ID23" s="32"/>
      <c r="IE23" s="32"/>
      <c r="IF23" s="32"/>
      <c r="IG23" s="27"/>
      <c r="IH23" s="28"/>
      <c r="II23" s="29"/>
      <c r="IJ23" s="30"/>
      <c r="IK23" s="31"/>
      <c r="IL23" s="32"/>
      <c r="IM23" s="32"/>
      <c r="IN23" s="32"/>
      <c r="IO23" s="27"/>
      <c r="IP23" s="28"/>
      <c r="IQ23" s="29"/>
      <c r="IR23" s="30"/>
      <c r="IS23" s="31"/>
      <c r="IT23" s="32"/>
      <c r="IU23" s="32"/>
      <c r="IV23" s="32"/>
    </row>
    <row r="24" spans="1:256" s="33" customFormat="1" ht="75" customHeight="1">
      <c r="A24" s="94" t="s">
        <v>60</v>
      </c>
      <c r="B24" s="88" t="s">
        <v>85</v>
      </c>
      <c r="C24" s="105" t="s">
        <v>111</v>
      </c>
      <c r="D24" s="88" t="s">
        <v>57</v>
      </c>
      <c r="E24" s="106">
        <v>1400</v>
      </c>
      <c r="F24" s="96">
        <v>66.150000000000006</v>
      </c>
      <c r="G24" s="96">
        <f t="shared" si="8"/>
        <v>86.11</v>
      </c>
      <c r="H24" s="97">
        <f t="shared" si="9"/>
        <v>120554</v>
      </c>
      <c r="I24" s="92"/>
      <c r="J24" s="28"/>
      <c r="K24" s="29"/>
      <c r="L24" s="30"/>
      <c r="M24" s="31"/>
      <c r="N24" s="32"/>
      <c r="O24" s="32"/>
      <c r="P24" s="32"/>
      <c r="Q24" s="27"/>
      <c r="R24" s="28"/>
      <c r="S24" s="29"/>
      <c r="T24" s="30"/>
      <c r="U24" s="31"/>
      <c r="V24" s="32"/>
      <c r="W24" s="32"/>
      <c r="X24" s="32"/>
      <c r="Y24" s="27"/>
      <c r="Z24" s="28"/>
      <c r="AA24" s="29"/>
      <c r="AB24" s="30"/>
      <c r="AC24" s="31"/>
      <c r="AD24" s="32"/>
      <c r="AE24" s="32"/>
      <c r="AF24" s="32"/>
      <c r="AG24" s="27"/>
      <c r="AH24" s="28"/>
      <c r="AI24" s="29"/>
      <c r="AJ24" s="30"/>
      <c r="AK24" s="31"/>
      <c r="AL24" s="32"/>
      <c r="AM24" s="32"/>
      <c r="AN24" s="32"/>
      <c r="AO24" s="27"/>
      <c r="AP24" s="28"/>
      <c r="AQ24" s="29"/>
      <c r="AR24" s="30"/>
      <c r="AS24" s="31"/>
      <c r="AT24" s="32"/>
      <c r="AU24" s="32"/>
      <c r="AV24" s="32"/>
      <c r="AW24" s="27"/>
      <c r="AX24" s="28"/>
      <c r="AY24" s="29"/>
      <c r="AZ24" s="30"/>
      <c r="BA24" s="31"/>
      <c r="BB24" s="32"/>
      <c r="BC24" s="32"/>
      <c r="BD24" s="32"/>
      <c r="BE24" s="27"/>
      <c r="BF24" s="28"/>
      <c r="BG24" s="29"/>
      <c r="BH24" s="30"/>
      <c r="BI24" s="31"/>
      <c r="BJ24" s="32"/>
      <c r="BK24" s="32"/>
      <c r="BL24" s="32"/>
      <c r="BM24" s="27"/>
      <c r="BN24" s="28"/>
      <c r="BO24" s="29"/>
      <c r="BP24" s="30"/>
      <c r="BQ24" s="31"/>
      <c r="BR24" s="32"/>
      <c r="BS24" s="32"/>
      <c r="BT24" s="32"/>
      <c r="BU24" s="27"/>
      <c r="BV24" s="28"/>
      <c r="BW24" s="29"/>
      <c r="BX24" s="30"/>
      <c r="BY24" s="31"/>
      <c r="BZ24" s="32"/>
      <c r="CA24" s="32"/>
      <c r="CB24" s="32"/>
      <c r="CC24" s="27"/>
      <c r="CD24" s="28"/>
      <c r="CE24" s="29"/>
      <c r="CF24" s="30"/>
      <c r="CG24" s="31"/>
      <c r="CH24" s="32"/>
      <c r="CI24" s="32"/>
      <c r="CJ24" s="32"/>
      <c r="CK24" s="27"/>
      <c r="CL24" s="28"/>
      <c r="CM24" s="29"/>
      <c r="CN24" s="30"/>
      <c r="CO24" s="31"/>
      <c r="CP24" s="32"/>
      <c r="CQ24" s="32"/>
      <c r="CR24" s="32"/>
      <c r="CS24" s="27"/>
      <c r="CT24" s="28"/>
      <c r="CU24" s="29"/>
      <c r="CV24" s="30"/>
      <c r="CW24" s="31"/>
      <c r="CX24" s="32"/>
      <c r="CY24" s="32"/>
      <c r="CZ24" s="32"/>
      <c r="DA24" s="27"/>
      <c r="DB24" s="28"/>
      <c r="DC24" s="29"/>
      <c r="DD24" s="30"/>
      <c r="DE24" s="31"/>
      <c r="DF24" s="32"/>
      <c r="DG24" s="32"/>
      <c r="DH24" s="32"/>
      <c r="DI24" s="27"/>
      <c r="DJ24" s="28"/>
      <c r="DK24" s="29"/>
      <c r="DL24" s="30"/>
      <c r="DM24" s="31"/>
      <c r="DN24" s="32"/>
      <c r="DO24" s="32"/>
      <c r="DP24" s="32"/>
      <c r="DQ24" s="27"/>
      <c r="DR24" s="28"/>
      <c r="DS24" s="29"/>
      <c r="DT24" s="30"/>
      <c r="DU24" s="31"/>
      <c r="DV24" s="32"/>
      <c r="DW24" s="32"/>
      <c r="DX24" s="32"/>
      <c r="DY24" s="27"/>
      <c r="DZ24" s="28"/>
      <c r="EA24" s="29"/>
      <c r="EB24" s="30"/>
      <c r="EC24" s="31"/>
      <c r="ED24" s="32"/>
      <c r="EE24" s="32"/>
      <c r="EF24" s="32"/>
      <c r="EG24" s="27"/>
      <c r="EH24" s="28"/>
      <c r="EI24" s="29"/>
      <c r="EJ24" s="30"/>
      <c r="EK24" s="31"/>
      <c r="EL24" s="32"/>
      <c r="EM24" s="32"/>
      <c r="EN24" s="32"/>
      <c r="EO24" s="27"/>
      <c r="EP24" s="28"/>
      <c r="EQ24" s="29"/>
      <c r="ER24" s="30"/>
      <c r="ES24" s="31"/>
      <c r="ET24" s="32"/>
      <c r="EU24" s="32"/>
      <c r="EV24" s="32"/>
      <c r="EW24" s="27"/>
      <c r="EX24" s="28"/>
      <c r="EY24" s="29"/>
      <c r="EZ24" s="30"/>
      <c r="FA24" s="31"/>
      <c r="FB24" s="32"/>
      <c r="FC24" s="32"/>
      <c r="FD24" s="32"/>
      <c r="FE24" s="27"/>
      <c r="FF24" s="28"/>
      <c r="FG24" s="29"/>
      <c r="FH24" s="30"/>
      <c r="FI24" s="31"/>
      <c r="FJ24" s="32"/>
      <c r="FK24" s="32"/>
      <c r="FL24" s="32"/>
      <c r="FM24" s="27"/>
      <c r="FN24" s="28"/>
      <c r="FO24" s="29"/>
      <c r="FP24" s="30"/>
      <c r="FQ24" s="31"/>
      <c r="FR24" s="32"/>
      <c r="FS24" s="32"/>
      <c r="FT24" s="32"/>
      <c r="FU24" s="27"/>
      <c r="FV24" s="28"/>
      <c r="FW24" s="29"/>
      <c r="FX24" s="30"/>
      <c r="FY24" s="31"/>
      <c r="FZ24" s="32"/>
      <c r="GA24" s="32"/>
      <c r="GB24" s="32"/>
      <c r="GC24" s="27"/>
      <c r="GD24" s="28"/>
      <c r="GE24" s="29"/>
      <c r="GF24" s="30"/>
      <c r="GG24" s="31"/>
      <c r="GH24" s="32"/>
      <c r="GI24" s="32"/>
      <c r="GJ24" s="32"/>
      <c r="GK24" s="27"/>
      <c r="GL24" s="28"/>
      <c r="GM24" s="29"/>
      <c r="GN24" s="30"/>
      <c r="GO24" s="31"/>
      <c r="GP24" s="32"/>
      <c r="GQ24" s="32"/>
      <c r="GR24" s="32"/>
      <c r="GS24" s="27"/>
      <c r="GT24" s="28"/>
      <c r="GU24" s="29"/>
      <c r="GV24" s="30"/>
      <c r="GW24" s="31"/>
      <c r="GX24" s="32"/>
      <c r="GY24" s="32"/>
      <c r="GZ24" s="32"/>
      <c r="HA24" s="27"/>
      <c r="HB24" s="28"/>
      <c r="HC24" s="29"/>
      <c r="HD24" s="30"/>
      <c r="HE24" s="31"/>
      <c r="HF24" s="32"/>
      <c r="HG24" s="32"/>
      <c r="HH24" s="32"/>
      <c r="HI24" s="27"/>
      <c r="HJ24" s="28"/>
      <c r="HK24" s="29"/>
      <c r="HL24" s="30"/>
      <c r="HM24" s="31"/>
      <c r="HN24" s="32"/>
      <c r="HO24" s="32"/>
      <c r="HP24" s="32"/>
      <c r="HQ24" s="27"/>
      <c r="HR24" s="28"/>
      <c r="HS24" s="29"/>
      <c r="HT24" s="30"/>
      <c r="HU24" s="31"/>
      <c r="HV24" s="32"/>
      <c r="HW24" s="32"/>
      <c r="HX24" s="32"/>
      <c r="HY24" s="27"/>
      <c r="HZ24" s="28"/>
      <c r="IA24" s="29"/>
      <c r="IB24" s="30"/>
      <c r="IC24" s="31"/>
      <c r="ID24" s="32"/>
      <c r="IE24" s="32"/>
      <c r="IF24" s="32"/>
      <c r="IG24" s="27"/>
      <c r="IH24" s="28"/>
      <c r="II24" s="29"/>
      <c r="IJ24" s="30"/>
      <c r="IK24" s="31"/>
      <c r="IL24" s="32"/>
      <c r="IM24" s="32"/>
      <c r="IN24" s="32"/>
      <c r="IO24" s="27"/>
      <c r="IP24" s="28"/>
      <c r="IQ24" s="29"/>
      <c r="IR24" s="30"/>
      <c r="IS24" s="31"/>
      <c r="IT24" s="32"/>
      <c r="IU24" s="32"/>
      <c r="IV24" s="32"/>
    </row>
    <row r="25" spans="1:256" s="33" customFormat="1" ht="79.5" customHeight="1">
      <c r="A25" s="94" t="s">
        <v>66</v>
      </c>
      <c r="B25" s="88" t="s">
        <v>86</v>
      </c>
      <c r="C25" s="85" t="s">
        <v>87</v>
      </c>
      <c r="D25" s="86" t="s">
        <v>68</v>
      </c>
      <c r="E25" s="106">
        <v>1400</v>
      </c>
      <c r="F25" s="96">
        <v>66.150000000000006</v>
      </c>
      <c r="G25" s="96">
        <f t="shared" si="8"/>
        <v>86.11</v>
      </c>
      <c r="H25" s="97">
        <f t="shared" si="9"/>
        <v>120554</v>
      </c>
      <c r="I25" s="92"/>
      <c r="J25" s="28"/>
      <c r="K25" s="29"/>
      <c r="L25" s="30"/>
      <c r="M25" s="31"/>
      <c r="N25" s="32"/>
      <c r="O25" s="32"/>
      <c r="P25" s="32"/>
      <c r="Q25" s="27"/>
      <c r="R25" s="28"/>
      <c r="S25" s="29"/>
      <c r="T25" s="30"/>
      <c r="U25" s="31"/>
      <c r="V25" s="32"/>
      <c r="W25" s="32"/>
      <c r="X25" s="32"/>
      <c r="Y25" s="27"/>
      <c r="Z25" s="28"/>
      <c r="AA25" s="29"/>
      <c r="AB25" s="30"/>
      <c r="AC25" s="31"/>
      <c r="AD25" s="32"/>
      <c r="AE25" s="32"/>
      <c r="AF25" s="32"/>
      <c r="AG25" s="27"/>
      <c r="AH25" s="28"/>
      <c r="AI25" s="29"/>
      <c r="AJ25" s="30"/>
      <c r="AK25" s="31"/>
      <c r="AL25" s="32"/>
      <c r="AM25" s="32"/>
      <c r="AN25" s="32"/>
      <c r="AO25" s="27"/>
      <c r="AP25" s="28"/>
      <c r="AQ25" s="29"/>
      <c r="AR25" s="30"/>
      <c r="AS25" s="31"/>
      <c r="AT25" s="32"/>
      <c r="AU25" s="32"/>
      <c r="AV25" s="32"/>
      <c r="AW25" s="27"/>
      <c r="AX25" s="28"/>
      <c r="AY25" s="29"/>
      <c r="AZ25" s="30"/>
      <c r="BA25" s="31"/>
      <c r="BB25" s="32"/>
      <c r="BC25" s="32"/>
      <c r="BD25" s="32"/>
      <c r="BE25" s="27"/>
      <c r="BF25" s="28"/>
      <c r="BG25" s="29"/>
      <c r="BH25" s="30"/>
      <c r="BI25" s="31"/>
      <c r="BJ25" s="32"/>
      <c r="BK25" s="32"/>
      <c r="BL25" s="32"/>
      <c r="BM25" s="27"/>
      <c r="BN25" s="28"/>
      <c r="BO25" s="29"/>
      <c r="BP25" s="30"/>
      <c r="BQ25" s="31"/>
      <c r="BR25" s="32"/>
      <c r="BS25" s="32"/>
      <c r="BT25" s="32"/>
      <c r="BU25" s="27"/>
      <c r="BV25" s="28"/>
      <c r="BW25" s="29"/>
      <c r="BX25" s="30"/>
      <c r="BY25" s="31"/>
      <c r="BZ25" s="32"/>
      <c r="CA25" s="32"/>
      <c r="CB25" s="32"/>
      <c r="CC25" s="27"/>
      <c r="CD25" s="28"/>
      <c r="CE25" s="29"/>
      <c r="CF25" s="30"/>
      <c r="CG25" s="31"/>
      <c r="CH25" s="32"/>
      <c r="CI25" s="32"/>
      <c r="CJ25" s="32"/>
      <c r="CK25" s="27"/>
      <c r="CL25" s="28"/>
      <c r="CM25" s="29"/>
      <c r="CN25" s="30"/>
      <c r="CO25" s="31"/>
      <c r="CP25" s="32"/>
      <c r="CQ25" s="32"/>
      <c r="CR25" s="32"/>
      <c r="CS25" s="27"/>
      <c r="CT25" s="28"/>
      <c r="CU25" s="29"/>
      <c r="CV25" s="30"/>
      <c r="CW25" s="31"/>
      <c r="CX25" s="32"/>
      <c r="CY25" s="32"/>
      <c r="CZ25" s="32"/>
      <c r="DA25" s="27"/>
      <c r="DB25" s="28"/>
      <c r="DC25" s="29"/>
      <c r="DD25" s="30"/>
      <c r="DE25" s="31"/>
      <c r="DF25" s="32"/>
      <c r="DG25" s="32"/>
      <c r="DH25" s="32"/>
      <c r="DI25" s="27"/>
      <c r="DJ25" s="28"/>
      <c r="DK25" s="29"/>
      <c r="DL25" s="30"/>
      <c r="DM25" s="31"/>
      <c r="DN25" s="32"/>
      <c r="DO25" s="32"/>
      <c r="DP25" s="32"/>
      <c r="DQ25" s="27"/>
      <c r="DR25" s="28"/>
      <c r="DS25" s="29"/>
      <c r="DT25" s="30"/>
      <c r="DU25" s="31"/>
      <c r="DV25" s="32"/>
      <c r="DW25" s="32"/>
      <c r="DX25" s="32"/>
      <c r="DY25" s="27"/>
      <c r="DZ25" s="28"/>
      <c r="EA25" s="29"/>
      <c r="EB25" s="30"/>
      <c r="EC25" s="31"/>
      <c r="ED25" s="32"/>
      <c r="EE25" s="32"/>
      <c r="EF25" s="32"/>
      <c r="EG25" s="27"/>
      <c r="EH25" s="28"/>
      <c r="EI25" s="29"/>
      <c r="EJ25" s="30"/>
      <c r="EK25" s="31"/>
      <c r="EL25" s="32"/>
      <c r="EM25" s="32"/>
      <c r="EN25" s="32"/>
      <c r="EO25" s="27"/>
      <c r="EP25" s="28"/>
      <c r="EQ25" s="29"/>
      <c r="ER25" s="30"/>
      <c r="ES25" s="31"/>
      <c r="ET25" s="32"/>
      <c r="EU25" s="32"/>
      <c r="EV25" s="32"/>
      <c r="EW25" s="27"/>
      <c r="EX25" s="28"/>
      <c r="EY25" s="29"/>
      <c r="EZ25" s="30"/>
      <c r="FA25" s="31"/>
      <c r="FB25" s="32"/>
      <c r="FC25" s="32"/>
      <c r="FD25" s="32"/>
      <c r="FE25" s="27"/>
      <c r="FF25" s="28"/>
      <c r="FG25" s="29"/>
      <c r="FH25" s="30"/>
      <c r="FI25" s="31"/>
      <c r="FJ25" s="32"/>
      <c r="FK25" s="32"/>
      <c r="FL25" s="32"/>
      <c r="FM25" s="27"/>
      <c r="FN25" s="28"/>
      <c r="FO25" s="29"/>
      <c r="FP25" s="30"/>
      <c r="FQ25" s="31"/>
      <c r="FR25" s="32"/>
      <c r="FS25" s="32"/>
      <c r="FT25" s="32"/>
      <c r="FU25" s="27"/>
      <c r="FV25" s="28"/>
      <c r="FW25" s="29"/>
      <c r="FX25" s="30"/>
      <c r="FY25" s="31"/>
      <c r="FZ25" s="32"/>
      <c r="GA25" s="32"/>
      <c r="GB25" s="32"/>
      <c r="GC25" s="27"/>
      <c r="GD25" s="28"/>
      <c r="GE25" s="29"/>
      <c r="GF25" s="30"/>
      <c r="GG25" s="31"/>
      <c r="GH25" s="32"/>
      <c r="GI25" s="32"/>
      <c r="GJ25" s="32"/>
      <c r="GK25" s="27"/>
      <c r="GL25" s="28"/>
      <c r="GM25" s="29"/>
      <c r="GN25" s="30"/>
      <c r="GO25" s="31"/>
      <c r="GP25" s="32"/>
      <c r="GQ25" s="32"/>
      <c r="GR25" s="32"/>
      <c r="GS25" s="27"/>
      <c r="GT25" s="28"/>
      <c r="GU25" s="29"/>
      <c r="GV25" s="30"/>
      <c r="GW25" s="31"/>
      <c r="GX25" s="32"/>
      <c r="GY25" s="32"/>
      <c r="GZ25" s="32"/>
      <c r="HA25" s="27"/>
      <c r="HB25" s="28"/>
      <c r="HC25" s="29"/>
      <c r="HD25" s="30"/>
      <c r="HE25" s="31"/>
      <c r="HF25" s="32"/>
      <c r="HG25" s="32"/>
      <c r="HH25" s="32"/>
      <c r="HI25" s="27"/>
      <c r="HJ25" s="28"/>
      <c r="HK25" s="29"/>
      <c r="HL25" s="30"/>
      <c r="HM25" s="31"/>
      <c r="HN25" s="32"/>
      <c r="HO25" s="32"/>
      <c r="HP25" s="32"/>
      <c r="HQ25" s="27"/>
      <c r="HR25" s="28"/>
      <c r="HS25" s="29"/>
      <c r="HT25" s="30"/>
      <c r="HU25" s="31"/>
      <c r="HV25" s="32"/>
      <c r="HW25" s="32"/>
      <c r="HX25" s="32"/>
      <c r="HY25" s="27"/>
      <c r="HZ25" s="28"/>
      <c r="IA25" s="29"/>
      <c r="IB25" s="30"/>
      <c r="IC25" s="31"/>
      <c r="ID25" s="32"/>
      <c r="IE25" s="32"/>
      <c r="IF25" s="32"/>
      <c r="IG25" s="27"/>
      <c r="IH25" s="28"/>
      <c r="II25" s="29"/>
      <c r="IJ25" s="30"/>
      <c r="IK25" s="31"/>
      <c r="IL25" s="32"/>
      <c r="IM25" s="32"/>
      <c r="IN25" s="32"/>
      <c r="IO25" s="27"/>
      <c r="IP25" s="28"/>
      <c r="IQ25" s="29"/>
      <c r="IR25" s="30"/>
      <c r="IS25" s="31"/>
      <c r="IT25" s="32"/>
      <c r="IU25" s="32"/>
      <c r="IV25" s="32"/>
    </row>
    <row r="26" spans="1:256" s="121" customFormat="1" ht="18" customHeight="1">
      <c r="A26" s="122" t="s">
        <v>80</v>
      </c>
      <c r="B26" s="123"/>
      <c r="C26" s="124" t="s">
        <v>102</v>
      </c>
      <c r="D26" s="125"/>
      <c r="E26" s="126"/>
      <c r="F26" s="131"/>
      <c r="G26" s="126"/>
      <c r="H26" s="127">
        <f>H27</f>
        <v>139020</v>
      </c>
      <c r="I26" s="114"/>
      <c r="J26" s="115"/>
      <c r="K26" s="116"/>
      <c r="L26" s="117"/>
      <c r="M26" s="118"/>
      <c r="N26" s="119"/>
      <c r="O26" s="119"/>
      <c r="P26" s="119"/>
      <c r="Q26" s="120"/>
      <c r="R26" s="115"/>
      <c r="S26" s="116"/>
      <c r="T26" s="117"/>
      <c r="U26" s="118"/>
      <c r="V26" s="119"/>
      <c r="W26" s="119"/>
      <c r="X26" s="119"/>
      <c r="Y26" s="120"/>
      <c r="Z26" s="115"/>
      <c r="AA26" s="116"/>
      <c r="AB26" s="117"/>
      <c r="AC26" s="118"/>
      <c r="AD26" s="119"/>
      <c r="AE26" s="119"/>
      <c r="AF26" s="119"/>
      <c r="AG26" s="120"/>
      <c r="AH26" s="115"/>
      <c r="AI26" s="116"/>
      <c r="AJ26" s="117"/>
      <c r="AK26" s="118"/>
      <c r="AL26" s="119"/>
      <c r="AM26" s="119"/>
      <c r="AN26" s="119"/>
      <c r="AO26" s="120"/>
      <c r="AP26" s="115"/>
      <c r="AQ26" s="116"/>
      <c r="AR26" s="117"/>
      <c r="AS26" s="118"/>
      <c r="AT26" s="119"/>
      <c r="AU26" s="119"/>
      <c r="AV26" s="119"/>
      <c r="AW26" s="120"/>
      <c r="AX26" s="115"/>
      <c r="AY26" s="116"/>
      <c r="AZ26" s="117"/>
      <c r="BA26" s="118"/>
      <c r="BB26" s="119"/>
      <c r="BC26" s="119"/>
      <c r="BD26" s="119"/>
      <c r="BE26" s="120"/>
      <c r="BF26" s="115"/>
      <c r="BG26" s="116"/>
      <c r="BH26" s="117"/>
      <c r="BI26" s="118"/>
      <c r="BJ26" s="119"/>
      <c r="BK26" s="119"/>
      <c r="BL26" s="119"/>
      <c r="BM26" s="120"/>
      <c r="BN26" s="115"/>
      <c r="BO26" s="116"/>
      <c r="BP26" s="117"/>
      <c r="BQ26" s="118"/>
      <c r="BR26" s="119"/>
      <c r="BS26" s="119"/>
      <c r="BT26" s="119"/>
      <c r="BU26" s="120"/>
      <c r="BV26" s="115"/>
      <c r="BW26" s="116"/>
      <c r="BX26" s="117"/>
      <c r="BY26" s="118"/>
      <c r="BZ26" s="119"/>
      <c r="CA26" s="119"/>
      <c r="CB26" s="119"/>
      <c r="CC26" s="120"/>
      <c r="CD26" s="115"/>
      <c r="CE26" s="116"/>
      <c r="CF26" s="117"/>
      <c r="CG26" s="118"/>
      <c r="CH26" s="119"/>
      <c r="CI26" s="119"/>
      <c r="CJ26" s="119"/>
      <c r="CK26" s="120"/>
      <c r="CL26" s="115"/>
      <c r="CM26" s="116"/>
      <c r="CN26" s="117"/>
      <c r="CO26" s="118"/>
      <c r="CP26" s="119"/>
      <c r="CQ26" s="119"/>
      <c r="CR26" s="119"/>
      <c r="CS26" s="120"/>
      <c r="CT26" s="115"/>
      <c r="CU26" s="116"/>
      <c r="CV26" s="117"/>
      <c r="CW26" s="118"/>
      <c r="CX26" s="119"/>
      <c r="CY26" s="119"/>
      <c r="CZ26" s="119"/>
      <c r="DA26" s="120"/>
      <c r="DB26" s="115"/>
      <c r="DC26" s="116"/>
      <c r="DD26" s="117"/>
      <c r="DE26" s="118"/>
      <c r="DF26" s="119"/>
      <c r="DG26" s="119"/>
      <c r="DH26" s="119"/>
      <c r="DI26" s="120"/>
      <c r="DJ26" s="115"/>
      <c r="DK26" s="116"/>
      <c r="DL26" s="117"/>
      <c r="DM26" s="118"/>
      <c r="DN26" s="119"/>
      <c r="DO26" s="119"/>
      <c r="DP26" s="119"/>
      <c r="DQ26" s="120"/>
      <c r="DR26" s="115"/>
      <c r="DS26" s="116"/>
      <c r="DT26" s="117"/>
      <c r="DU26" s="118"/>
      <c r="DV26" s="119"/>
      <c r="DW26" s="119"/>
      <c r="DX26" s="119"/>
      <c r="DY26" s="120"/>
      <c r="DZ26" s="115"/>
      <c r="EA26" s="116"/>
      <c r="EB26" s="117"/>
      <c r="EC26" s="118"/>
      <c r="ED26" s="119"/>
      <c r="EE26" s="119"/>
      <c r="EF26" s="119"/>
      <c r="EG26" s="120"/>
      <c r="EH26" s="115"/>
      <c r="EI26" s="116"/>
      <c r="EJ26" s="117"/>
      <c r="EK26" s="118"/>
      <c r="EL26" s="119"/>
      <c r="EM26" s="119"/>
      <c r="EN26" s="119"/>
      <c r="EO26" s="120"/>
      <c r="EP26" s="115"/>
      <c r="EQ26" s="116"/>
      <c r="ER26" s="117"/>
      <c r="ES26" s="118"/>
      <c r="ET26" s="119"/>
      <c r="EU26" s="119"/>
      <c r="EV26" s="119"/>
      <c r="EW26" s="120"/>
      <c r="EX26" s="115"/>
      <c r="EY26" s="116"/>
      <c r="EZ26" s="117"/>
      <c r="FA26" s="118"/>
      <c r="FB26" s="119"/>
      <c r="FC26" s="119"/>
      <c r="FD26" s="119"/>
      <c r="FE26" s="120"/>
      <c r="FF26" s="115"/>
      <c r="FG26" s="116"/>
      <c r="FH26" s="117"/>
      <c r="FI26" s="118"/>
      <c r="FJ26" s="119"/>
      <c r="FK26" s="119"/>
      <c r="FL26" s="119"/>
      <c r="FM26" s="120"/>
      <c r="FN26" s="115"/>
      <c r="FO26" s="116"/>
      <c r="FP26" s="117"/>
      <c r="FQ26" s="118"/>
      <c r="FR26" s="119"/>
      <c r="FS26" s="119"/>
      <c r="FT26" s="119"/>
      <c r="FU26" s="120"/>
      <c r="FV26" s="115"/>
      <c r="FW26" s="116"/>
      <c r="FX26" s="117"/>
      <c r="FY26" s="118"/>
      <c r="FZ26" s="119"/>
      <c r="GA26" s="119"/>
      <c r="GB26" s="119"/>
      <c r="GC26" s="120"/>
      <c r="GD26" s="115"/>
      <c r="GE26" s="116"/>
      <c r="GF26" s="117"/>
      <c r="GG26" s="118"/>
      <c r="GH26" s="119"/>
      <c r="GI26" s="119"/>
      <c r="GJ26" s="119"/>
      <c r="GK26" s="120"/>
      <c r="GL26" s="115"/>
      <c r="GM26" s="116"/>
      <c r="GN26" s="117"/>
      <c r="GO26" s="118"/>
      <c r="GP26" s="119"/>
      <c r="GQ26" s="119"/>
      <c r="GR26" s="119"/>
      <c r="GS26" s="120"/>
      <c r="GT26" s="115"/>
      <c r="GU26" s="116"/>
      <c r="GV26" s="117"/>
      <c r="GW26" s="118"/>
      <c r="GX26" s="119"/>
      <c r="GY26" s="119"/>
      <c r="GZ26" s="119"/>
      <c r="HA26" s="120"/>
      <c r="HB26" s="115"/>
      <c r="HC26" s="116"/>
      <c r="HD26" s="117"/>
      <c r="HE26" s="118"/>
      <c r="HF26" s="119"/>
      <c r="HG26" s="119"/>
      <c r="HH26" s="119"/>
      <c r="HI26" s="120"/>
      <c r="HJ26" s="115"/>
      <c r="HK26" s="116"/>
      <c r="HL26" s="117"/>
      <c r="HM26" s="118"/>
      <c r="HN26" s="119"/>
      <c r="HO26" s="119"/>
      <c r="HP26" s="119"/>
      <c r="HQ26" s="120"/>
      <c r="HR26" s="115"/>
      <c r="HS26" s="116"/>
      <c r="HT26" s="117"/>
      <c r="HU26" s="118"/>
      <c r="HV26" s="119"/>
      <c r="HW26" s="119"/>
      <c r="HX26" s="119"/>
      <c r="HY26" s="120"/>
      <c r="HZ26" s="115"/>
      <c r="IA26" s="116"/>
      <c r="IB26" s="117"/>
      <c r="IC26" s="118"/>
      <c r="ID26" s="119"/>
      <c r="IE26" s="119"/>
      <c r="IF26" s="119"/>
      <c r="IG26" s="120"/>
      <c r="IH26" s="115"/>
      <c r="II26" s="116"/>
      <c r="IJ26" s="117"/>
      <c r="IK26" s="118"/>
      <c r="IL26" s="119"/>
      <c r="IM26" s="119"/>
      <c r="IN26" s="119"/>
      <c r="IO26" s="120"/>
      <c r="IP26" s="115"/>
      <c r="IQ26" s="116"/>
      <c r="IR26" s="117"/>
      <c r="IS26" s="118"/>
      <c r="IT26" s="119"/>
      <c r="IU26" s="119"/>
      <c r="IV26" s="119"/>
    </row>
    <row r="27" spans="1:256" ht="78" customHeight="1">
      <c r="A27" s="94" t="s">
        <v>95</v>
      </c>
      <c r="B27" s="128">
        <v>94273</v>
      </c>
      <c r="C27" s="129" t="s">
        <v>96</v>
      </c>
      <c r="D27" s="86" t="s">
        <v>97</v>
      </c>
      <c r="E27" s="228">
        <v>3000</v>
      </c>
      <c r="F27" s="110">
        <v>35.6</v>
      </c>
      <c r="G27" s="96">
        <f t="shared" si="8"/>
        <v>46.34</v>
      </c>
      <c r="H27" s="97">
        <f t="shared" si="9"/>
        <v>139020</v>
      </c>
      <c r="I27" s="2"/>
    </row>
    <row r="28" spans="1:256" ht="18.75" customHeight="1">
      <c r="A28" s="122" t="s">
        <v>103</v>
      </c>
      <c r="B28" s="123"/>
      <c r="C28" s="124" t="s">
        <v>104</v>
      </c>
      <c r="D28" s="125"/>
      <c r="E28" s="126"/>
      <c r="F28" s="131"/>
      <c r="G28" s="126"/>
      <c r="H28" s="127">
        <f>SUM(H29:H30)</f>
        <v>137855.94</v>
      </c>
      <c r="I28" s="2"/>
    </row>
    <row r="29" spans="1:256" ht="20.25" customHeight="1">
      <c r="A29" s="94" t="s">
        <v>105</v>
      </c>
      <c r="B29" s="128" t="s">
        <v>107</v>
      </c>
      <c r="C29" s="129" t="s">
        <v>108</v>
      </c>
      <c r="D29" s="86" t="s">
        <v>109</v>
      </c>
      <c r="E29" s="109">
        <v>3</v>
      </c>
      <c r="F29" s="110">
        <v>12828.84</v>
      </c>
      <c r="G29" s="96">
        <f t="shared" si="8"/>
        <v>16699.3</v>
      </c>
      <c r="H29" s="97">
        <f t="shared" si="9"/>
        <v>50097.9</v>
      </c>
      <c r="I29" s="2"/>
    </row>
    <row r="30" spans="1:256" ht="30" customHeight="1">
      <c r="A30" s="94" t="s">
        <v>106</v>
      </c>
      <c r="B30" s="128">
        <v>93572</v>
      </c>
      <c r="C30" s="129" t="s">
        <v>110</v>
      </c>
      <c r="D30" s="86" t="s">
        <v>109</v>
      </c>
      <c r="E30" s="109">
        <v>12</v>
      </c>
      <c r="F30" s="110">
        <v>5618.17</v>
      </c>
      <c r="G30" s="96">
        <f t="shared" si="8"/>
        <v>7313.17</v>
      </c>
      <c r="H30" s="97">
        <f t="shared" si="9"/>
        <v>87758.04</v>
      </c>
      <c r="I30" s="2"/>
    </row>
    <row r="31" spans="1:256" ht="20.25" customHeight="1" thickBot="1">
      <c r="A31" s="229" t="s">
        <v>20</v>
      </c>
      <c r="B31" s="230"/>
      <c r="C31" s="230"/>
      <c r="D31" s="230"/>
      <c r="E31" s="230"/>
      <c r="F31" s="230"/>
      <c r="G31" s="230"/>
      <c r="H31" s="231">
        <f>H19+H13+H26+H28</f>
        <v>1647269.18</v>
      </c>
      <c r="I31" s="35">
        <v>583569.67000000004</v>
      </c>
    </row>
    <row r="32" spans="1:256" ht="48" customHeight="1">
      <c r="A32" s="232"/>
      <c r="B32" s="233"/>
      <c r="C32" s="233"/>
      <c r="D32" s="233"/>
      <c r="E32" s="233"/>
      <c r="F32" s="233"/>
      <c r="G32" s="233"/>
      <c r="H32" s="234"/>
      <c r="I32" s="3"/>
      <c r="J32" s="2"/>
    </row>
    <row r="33" spans="1:9" ht="20.25" customHeight="1">
      <c r="A33" s="140" t="s">
        <v>98</v>
      </c>
      <c r="B33" s="141"/>
      <c r="C33" s="141"/>
      <c r="D33" s="141" t="s">
        <v>54</v>
      </c>
      <c r="E33" s="141"/>
      <c r="F33" s="141"/>
      <c r="G33" s="141"/>
      <c r="H33" s="142"/>
      <c r="I33" s="3"/>
    </row>
    <row r="34" spans="1:9" ht="14.1" customHeight="1">
      <c r="A34" s="235" t="s">
        <v>99</v>
      </c>
      <c r="B34" s="236"/>
      <c r="C34" s="236"/>
      <c r="D34" s="236" t="s">
        <v>55</v>
      </c>
      <c r="E34" s="236"/>
      <c r="F34" s="236"/>
      <c r="G34" s="236"/>
      <c r="H34" s="237"/>
    </row>
    <row r="35" spans="1:9" ht="16.5" customHeight="1">
      <c r="A35" s="225" t="s">
        <v>112</v>
      </c>
      <c r="B35" s="226"/>
      <c r="C35" s="226"/>
      <c r="D35" s="226"/>
      <c r="E35" s="226"/>
      <c r="F35" s="226"/>
      <c r="G35" s="226"/>
      <c r="H35" s="227"/>
    </row>
    <row r="36" spans="1:9" ht="4.5" customHeight="1">
      <c r="A36" s="4"/>
      <c r="B36" s="5"/>
      <c r="C36" s="5"/>
      <c r="D36" s="5"/>
      <c r="E36" s="5"/>
      <c r="F36" s="5"/>
      <c r="G36" s="5"/>
      <c r="H36" s="6"/>
    </row>
    <row r="37" spans="1:9" ht="12.75" customHeight="1">
      <c r="A37" s="143" t="s">
        <v>100</v>
      </c>
      <c r="B37" s="144"/>
      <c r="C37" s="144"/>
      <c r="D37" s="144"/>
      <c r="E37" s="144"/>
      <c r="F37" s="144"/>
      <c r="G37" s="144"/>
      <c r="H37" s="145"/>
    </row>
    <row r="38" spans="1:9" ht="12.75" customHeight="1" thickBot="1">
      <c r="A38" s="238"/>
      <c r="B38" s="239"/>
      <c r="C38" s="239"/>
      <c r="D38" s="239"/>
      <c r="E38" s="239"/>
      <c r="F38" s="239"/>
      <c r="G38" s="239"/>
      <c r="H38" s="240"/>
    </row>
  </sheetData>
  <autoFilter ref="A11:J31"/>
  <mergeCells count="24">
    <mergeCell ref="A37:H38"/>
    <mergeCell ref="A31:G31"/>
    <mergeCell ref="A9:D9"/>
    <mergeCell ref="A1:B1"/>
    <mergeCell ref="C1:H1"/>
    <mergeCell ref="A2:H2"/>
    <mergeCell ref="A3:H3"/>
    <mergeCell ref="G8:H8"/>
    <mergeCell ref="A10:H10"/>
    <mergeCell ref="A7:D7"/>
    <mergeCell ref="E7:H7"/>
    <mergeCell ref="A5:E5"/>
    <mergeCell ref="F5:H5"/>
    <mergeCell ref="A6:E6"/>
    <mergeCell ref="F6:H6"/>
    <mergeCell ref="G9:H9"/>
    <mergeCell ref="A8:D8"/>
    <mergeCell ref="E8:E9"/>
    <mergeCell ref="F8:F9"/>
    <mergeCell ref="A35:H35"/>
    <mergeCell ref="A33:C33"/>
    <mergeCell ref="D33:H33"/>
    <mergeCell ref="A34:C34"/>
    <mergeCell ref="D34:H34"/>
  </mergeCells>
  <phoneticPr fontId="13" type="noConversion"/>
  <conditionalFormatting sqref="D12 D19 IR20:IR26 L20:L26 T20:T26 AB20:AB26 AJ20:AJ26 AR20:AR26 AZ20:AZ26 BH20:BH26 BP20:BP26 BX20:BX26 CF20:CF26 CN20:CN26 CV20:CV26 DD20:DD26 DL20:DL26 DT20:DT26 EB20:EB26 EJ20:EJ26 ER20:ER26 EZ20:EZ26 FH20:FH26 FP20:FP26 FX20:FX26 GF20:GF26 GN20:GN26 GV20:GV26 HD20:HD26 HL20:HL26 HT20:HT26 IB20:IB26 IJ20:IJ26">
    <cfRule type="cellIs" priority="48" operator="equal">
      <formula>0</formula>
    </cfRule>
  </conditionalFormatting>
  <conditionalFormatting sqref="D16 IR13:IR18 L13:L18 T13:T18 AB13:AB18 AJ13:AJ18 AR13:AR18 AZ13:AZ18 BH13:BH18 BP13:BP18 BX13:BX18 CF13:CF18 CN13:CN18 CV13:CV18 DD13:DD18 DL13:DL18 DT13:DT18 EB13:EB18 EJ13:EJ18 ER13:ER18 EZ13:EZ18 FH13:FH18 FP13:FP18 FX13:FX18 GF13:GF18 GN13:GN18 GV13:GV18 HD13:HD18 HL13:HL18 HT13:HT18 IB13:IB18 IJ13:IJ18">
    <cfRule type="cellIs" dxfId="11" priority="40" stopIfTrue="1" operator="equal">
      <formula>0</formula>
    </cfRule>
  </conditionalFormatting>
  <conditionalFormatting sqref="D13">
    <cfRule type="cellIs" priority="25" operator="equal">
      <formula>0</formula>
    </cfRule>
  </conditionalFormatting>
  <conditionalFormatting sqref="D15">
    <cfRule type="cellIs" dxfId="10" priority="24" stopIfTrue="1" operator="equal">
      <formula>0</formula>
    </cfRule>
  </conditionalFormatting>
  <conditionalFormatting sqref="D14">
    <cfRule type="cellIs" dxfId="9" priority="14" stopIfTrue="1" operator="equal">
      <formula>0</formula>
    </cfRule>
  </conditionalFormatting>
  <conditionalFormatting sqref="D17:D18">
    <cfRule type="cellIs" dxfId="8" priority="7" stopIfTrue="1" operator="equal">
      <formula>0</formula>
    </cfRule>
  </conditionalFormatting>
  <conditionalFormatting sqref="D25:D26">
    <cfRule type="cellIs" dxfId="7" priority="6" stopIfTrue="1" operator="equal">
      <formula>0</formula>
    </cfRule>
  </conditionalFormatting>
  <conditionalFormatting sqref="D27 D29:D30">
    <cfRule type="cellIs" dxfId="6" priority="2" stopIfTrue="1" operator="equal">
      <formula>0</formula>
    </cfRule>
  </conditionalFormatting>
  <conditionalFormatting sqref="D28">
    <cfRule type="cellIs" dxfId="5" priority="1" stopIfTrue="1" operator="equal">
      <formula>0</formula>
    </cfRule>
  </conditionalFormatting>
  <printOptions horizontalCentered="1"/>
  <pageMargins left="0.19685039370078741" right="0.19685039370078741" top="0.19685039370078741" bottom="0.19685039370078741" header="0.51181102362204722" footer="0.51181102362204722"/>
  <pageSetup paperSize="9" scale="72"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9"/>
  </sheetPr>
  <dimension ref="A1:U45"/>
  <sheetViews>
    <sheetView showGridLines="0" tabSelected="1" topLeftCell="A22" zoomScale="90" zoomScaleNormal="90" workbookViewId="0">
      <selection activeCell="M14" sqref="M14"/>
    </sheetView>
  </sheetViews>
  <sheetFormatPr defaultRowHeight="12.75"/>
  <cols>
    <col min="1" max="1" width="2.28515625" style="36" customWidth="1"/>
    <col min="2" max="2" width="23.85546875" style="36" customWidth="1"/>
    <col min="3" max="8" width="3.85546875" style="36" customWidth="1"/>
    <col min="9" max="9" width="24.140625" style="36" customWidth="1"/>
    <col min="10" max="10" width="18" style="36" customWidth="1"/>
    <col min="11" max="256" width="9.140625" style="36"/>
    <col min="257" max="257" width="2.28515625" style="36" customWidth="1"/>
    <col min="258" max="258" width="23.85546875" style="36" customWidth="1"/>
    <col min="259" max="264" width="3.85546875" style="36" customWidth="1"/>
    <col min="265" max="265" width="24.140625" style="36" customWidth="1"/>
    <col min="266" max="266" width="18" style="36" customWidth="1"/>
    <col min="267" max="512" width="9.140625" style="36"/>
    <col min="513" max="513" width="2.28515625" style="36" customWidth="1"/>
    <col min="514" max="514" width="23.85546875" style="36" customWidth="1"/>
    <col min="515" max="520" width="3.85546875" style="36" customWidth="1"/>
    <col min="521" max="521" width="24.140625" style="36" customWidth="1"/>
    <col min="522" max="522" width="18" style="36" customWidth="1"/>
    <col min="523" max="768" width="9.140625" style="36"/>
    <col min="769" max="769" width="2.28515625" style="36" customWidth="1"/>
    <col min="770" max="770" width="23.85546875" style="36" customWidth="1"/>
    <col min="771" max="776" width="3.85546875" style="36" customWidth="1"/>
    <col min="777" max="777" width="24.140625" style="36" customWidth="1"/>
    <col min="778" max="778" width="18" style="36" customWidth="1"/>
    <col min="779" max="1024" width="9.140625" style="36"/>
    <col min="1025" max="1025" width="2.28515625" style="36" customWidth="1"/>
    <col min="1026" max="1026" width="23.85546875" style="36" customWidth="1"/>
    <col min="1027" max="1032" width="3.85546875" style="36" customWidth="1"/>
    <col min="1033" max="1033" width="24.140625" style="36" customWidth="1"/>
    <col min="1034" max="1034" width="18" style="36" customWidth="1"/>
    <col min="1035" max="1280" width="9.140625" style="36"/>
    <col min="1281" max="1281" width="2.28515625" style="36" customWidth="1"/>
    <col min="1282" max="1282" width="23.85546875" style="36" customWidth="1"/>
    <col min="1283" max="1288" width="3.85546875" style="36" customWidth="1"/>
    <col min="1289" max="1289" width="24.140625" style="36" customWidth="1"/>
    <col min="1290" max="1290" width="18" style="36" customWidth="1"/>
    <col min="1291" max="1536" width="9.140625" style="36"/>
    <col min="1537" max="1537" width="2.28515625" style="36" customWidth="1"/>
    <col min="1538" max="1538" width="23.85546875" style="36" customWidth="1"/>
    <col min="1539" max="1544" width="3.85546875" style="36" customWidth="1"/>
    <col min="1545" max="1545" width="24.140625" style="36" customWidth="1"/>
    <col min="1546" max="1546" width="18" style="36" customWidth="1"/>
    <col min="1547" max="1792" width="9.140625" style="36"/>
    <col min="1793" max="1793" width="2.28515625" style="36" customWidth="1"/>
    <col min="1794" max="1794" width="23.85546875" style="36" customWidth="1"/>
    <col min="1795" max="1800" width="3.85546875" style="36" customWidth="1"/>
    <col min="1801" max="1801" width="24.140625" style="36" customWidth="1"/>
    <col min="1802" max="1802" width="18" style="36" customWidth="1"/>
    <col min="1803" max="2048" width="9.140625" style="36"/>
    <col min="2049" max="2049" width="2.28515625" style="36" customWidth="1"/>
    <col min="2050" max="2050" width="23.85546875" style="36" customWidth="1"/>
    <col min="2051" max="2056" width="3.85546875" style="36" customWidth="1"/>
    <col min="2057" max="2057" width="24.140625" style="36" customWidth="1"/>
    <col min="2058" max="2058" width="18" style="36" customWidth="1"/>
    <col min="2059" max="2304" width="9.140625" style="36"/>
    <col min="2305" max="2305" width="2.28515625" style="36" customWidth="1"/>
    <col min="2306" max="2306" width="23.85546875" style="36" customWidth="1"/>
    <col min="2307" max="2312" width="3.85546875" style="36" customWidth="1"/>
    <col min="2313" max="2313" width="24.140625" style="36" customWidth="1"/>
    <col min="2314" max="2314" width="18" style="36" customWidth="1"/>
    <col min="2315" max="2560" width="9.140625" style="36"/>
    <col min="2561" max="2561" width="2.28515625" style="36" customWidth="1"/>
    <col min="2562" max="2562" width="23.85546875" style="36" customWidth="1"/>
    <col min="2563" max="2568" width="3.85546875" style="36" customWidth="1"/>
    <col min="2569" max="2569" width="24.140625" style="36" customWidth="1"/>
    <col min="2570" max="2570" width="18" style="36" customWidth="1"/>
    <col min="2571" max="2816" width="9.140625" style="36"/>
    <col min="2817" max="2817" width="2.28515625" style="36" customWidth="1"/>
    <col min="2818" max="2818" width="23.85546875" style="36" customWidth="1"/>
    <col min="2819" max="2824" width="3.85546875" style="36" customWidth="1"/>
    <col min="2825" max="2825" width="24.140625" style="36" customWidth="1"/>
    <col min="2826" max="2826" width="18" style="36" customWidth="1"/>
    <col min="2827" max="3072" width="9.140625" style="36"/>
    <col min="3073" max="3073" width="2.28515625" style="36" customWidth="1"/>
    <col min="3074" max="3074" width="23.85546875" style="36" customWidth="1"/>
    <col min="3075" max="3080" width="3.85546875" style="36" customWidth="1"/>
    <col min="3081" max="3081" width="24.140625" style="36" customWidth="1"/>
    <col min="3082" max="3082" width="18" style="36" customWidth="1"/>
    <col min="3083" max="3328" width="9.140625" style="36"/>
    <col min="3329" max="3329" width="2.28515625" style="36" customWidth="1"/>
    <col min="3330" max="3330" width="23.85546875" style="36" customWidth="1"/>
    <col min="3331" max="3336" width="3.85546875" style="36" customWidth="1"/>
    <col min="3337" max="3337" width="24.140625" style="36" customWidth="1"/>
    <col min="3338" max="3338" width="18" style="36" customWidth="1"/>
    <col min="3339" max="3584" width="9.140625" style="36"/>
    <col min="3585" max="3585" width="2.28515625" style="36" customWidth="1"/>
    <col min="3586" max="3586" width="23.85546875" style="36" customWidth="1"/>
    <col min="3587" max="3592" width="3.85546875" style="36" customWidth="1"/>
    <col min="3593" max="3593" width="24.140625" style="36" customWidth="1"/>
    <col min="3594" max="3594" width="18" style="36" customWidth="1"/>
    <col min="3595" max="3840" width="9.140625" style="36"/>
    <col min="3841" max="3841" width="2.28515625" style="36" customWidth="1"/>
    <col min="3842" max="3842" width="23.85546875" style="36" customWidth="1"/>
    <col min="3843" max="3848" width="3.85546875" style="36" customWidth="1"/>
    <col min="3849" max="3849" width="24.140625" style="36" customWidth="1"/>
    <col min="3850" max="3850" width="18" style="36" customWidth="1"/>
    <col min="3851" max="4096" width="9.140625" style="36"/>
    <col min="4097" max="4097" width="2.28515625" style="36" customWidth="1"/>
    <col min="4098" max="4098" width="23.85546875" style="36" customWidth="1"/>
    <col min="4099" max="4104" width="3.85546875" style="36" customWidth="1"/>
    <col min="4105" max="4105" width="24.140625" style="36" customWidth="1"/>
    <col min="4106" max="4106" width="18" style="36" customWidth="1"/>
    <col min="4107" max="4352" width="9.140625" style="36"/>
    <col min="4353" max="4353" width="2.28515625" style="36" customWidth="1"/>
    <col min="4354" max="4354" width="23.85546875" style="36" customWidth="1"/>
    <col min="4355" max="4360" width="3.85546875" style="36" customWidth="1"/>
    <col min="4361" max="4361" width="24.140625" style="36" customWidth="1"/>
    <col min="4362" max="4362" width="18" style="36" customWidth="1"/>
    <col min="4363" max="4608" width="9.140625" style="36"/>
    <col min="4609" max="4609" width="2.28515625" style="36" customWidth="1"/>
    <col min="4610" max="4610" width="23.85546875" style="36" customWidth="1"/>
    <col min="4611" max="4616" width="3.85546875" style="36" customWidth="1"/>
    <col min="4617" max="4617" width="24.140625" style="36" customWidth="1"/>
    <col min="4618" max="4618" width="18" style="36" customWidth="1"/>
    <col min="4619" max="4864" width="9.140625" style="36"/>
    <col min="4865" max="4865" width="2.28515625" style="36" customWidth="1"/>
    <col min="4866" max="4866" width="23.85546875" style="36" customWidth="1"/>
    <col min="4867" max="4872" width="3.85546875" style="36" customWidth="1"/>
    <col min="4873" max="4873" width="24.140625" style="36" customWidth="1"/>
    <col min="4874" max="4874" width="18" style="36" customWidth="1"/>
    <col min="4875" max="5120" width="9.140625" style="36"/>
    <col min="5121" max="5121" width="2.28515625" style="36" customWidth="1"/>
    <col min="5122" max="5122" width="23.85546875" style="36" customWidth="1"/>
    <col min="5123" max="5128" width="3.85546875" style="36" customWidth="1"/>
    <col min="5129" max="5129" width="24.140625" style="36" customWidth="1"/>
    <col min="5130" max="5130" width="18" style="36" customWidth="1"/>
    <col min="5131" max="5376" width="9.140625" style="36"/>
    <col min="5377" max="5377" width="2.28515625" style="36" customWidth="1"/>
    <col min="5378" max="5378" width="23.85546875" style="36" customWidth="1"/>
    <col min="5379" max="5384" width="3.85546875" style="36" customWidth="1"/>
    <col min="5385" max="5385" width="24.140625" style="36" customWidth="1"/>
    <col min="5386" max="5386" width="18" style="36" customWidth="1"/>
    <col min="5387" max="5632" width="9.140625" style="36"/>
    <col min="5633" max="5633" width="2.28515625" style="36" customWidth="1"/>
    <col min="5634" max="5634" width="23.85546875" style="36" customWidth="1"/>
    <col min="5635" max="5640" width="3.85546875" style="36" customWidth="1"/>
    <col min="5641" max="5641" width="24.140625" style="36" customWidth="1"/>
    <col min="5642" max="5642" width="18" style="36" customWidth="1"/>
    <col min="5643" max="5888" width="9.140625" style="36"/>
    <col min="5889" max="5889" width="2.28515625" style="36" customWidth="1"/>
    <col min="5890" max="5890" width="23.85546875" style="36" customWidth="1"/>
    <col min="5891" max="5896" width="3.85546875" style="36" customWidth="1"/>
    <col min="5897" max="5897" width="24.140625" style="36" customWidth="1"/>
    <col min="5898" max="5898" width="18" style="36" customWidth="1"/>
    <col min="5899" max="6144" width="9.140625" style="36"/>
    <col min="6145" max="6145" width="2.28515625" style="36" customWidth="1"/>
    <col min="6146" max="6146" width="23.85546875" style="36" customWidth="1"/>
    <col min="6147" max="6152" width="3.85546875" style="36" customWidth="1"/>
    <col min="6153" max="6153" width="24.140625" style="36" customWidth="1"/>
    <col min="6154" max="6154" width="18" style="36" customWidth="1"/>
    <col min="6155" max="6400" width="9.140625" style="36"/>
    <col min="6401" max="6401" width="2.28515625" style="36" customWidth="1"/>
    <col min="6402" max="6402" width="23.85546875" style="36" customWidth="1"/>
    <col min="6403" max="6408" width="3.85546875" style="36" customWidth="1"/>
    <col min="6409" max="6409" width="24.140625" style="36" customWidth="1"/>
    <col min="6410" max="6410" width="18" style="36" customWidth="1"/>
    <col min="6411" max="6656" width="9.140625" style="36"/>
    <col min="6657" max="6657" width="2.28515625" style="36" customWidth="1"/>
    <col min="6658" max="6658" width="23.85546875" style="36" customWidth="1"/>
    <col min="6659" max="6664" width="3.85546875" style="36" customWidth="1"/>
    <col min="6665" max="6665" width="24.140625" style="36" customWidth="1"/>
    <col min="6666" max="6666" width="18" style="36" customWidth="1"/>
    <col min="6667" max="6912" width="9.140625" style="36"/>
    <col min="6913" max="6913" width="2.28515625" style="36" customWidth="1"/>
    <col min="6914" max="6914" width="23.85546875" style="36" customWidth="1"/>
    <col min="6915" max="6920" width="3.85546875" style="36" customWidth="1"/>
    <col min="6921" max="6921" width="24.140625" style="36" customWidth="1"/>
    <col min="6922" max="6922" width="18" style="36" customWidth="1"/>
    <col min="6923" max="7168" width="9.140625" style="36"/>
    <col min="7169" max="7169" width="2.28515625" style="36" customWidth="1"/>
    <col min="7170" max="7170" width="23.85546875" style="36" customWidth="1"/>
    <col min="7171" max="7176" width="3.85546875" style="36" customWidth="1"/>
    <col min="7177" max="7177" width="24.140625" style="36" customWidth="1"/>
    <col min="7178" max="7178" width="18" style="36" customWidth="1"/>
    <col min="7179" max="7424" width="9.140625" style="36"/>
    <col min="7425" max="7425" width="2.28515625" style="36" customWidth="1"/>
    <col min="7426" max="7426" width="23.85546875" style="36" customWidth="1"/>
    <col min="7427" max="7432" width="3.85546875" style="36" customWidth="1"/>
    <col min="7433" max="7433" width="24.140625" style="36" customWidth="1"/>
    <col min="7434" max="7434" width="18" style="36" customWidth="1"/>
    <col min="7435" max="7680" width="9.140625" style="36"/>
    <col min="7681" max="7681" width="2.28515625" style="36" customWidth="1"/>
    <col min="7682" max="7682" width="23.85546875" style="36" customWidth="1"/>
    <col min="7683" max="7688" width="3.85546875" style="36" customWidth="1"/>
    <col min="7689" max="7689" width="24.140625" style="36" customWidth="1"/>
    <col min="7690" max="7690" width="18" style="36" customWidth="1"/>
    <col min="7691" max="7936" width="9.140625" style="36"/>
    <col min="7937" max="7937" width="2.28515625" style="36" customWidth="1"/>
    <col min="7938" max="7938" width="23.85546875" style="36" customWidth="1"/>
    <col min="7939" max="7944" width="3.85546875" style="36" customWidth="1"/>
    <col min="7945" max="7945" width="24.140625" style="36" customWidth="1"/>
    <col min="7946" max="7946" width="18" style="36" customWidth="1"/>
    <col min="7947" max="8192" width="9.140625" style="36"/>
    <col min="8193" max="8193" width="2.28515625" style="36" customWidth="1"/>
    <col min="8194" max="8194" width="23.85546875" style="36" customWidth="1"/>
    <col min="8195" max="8200" width="3.85546875" style="36" customWidth="1"/>
    <col min="8201" max="8201" width="24.140625" style="36" customWidth="1"/>
    <col min="8202" max="8202" width="18" style="36" customWidth="1"/>
    <col min="8203" max="8448" width="9.140625" style="36"/>
    <col min="8449" max="8449" width="2.28515625" style="36" customWidth="1"/>
    <col min="8450" max="8450" width="23.85546875" style="36" customWidth="1"/>
    <col min="8451" max="8456" width="3.85546875" style="36" customWidth="1"/>
    <col min="8457" max="8457" width="24.140625" style="36" customWidth="1"/>
    <col min="8458" max="8458" width="18" style="36" customWidth="1"/>
    <col min="8459" max="8704" width="9.140625" style="36"/>
    <col min="8705" max="8705" width="2.28515625" style="36" customWidth="1"/>
    <col min="8706" max="8706" width="23.85546875" style="36" customWidth="1"/>
    <col min="8707" max="8712" width="3.85546875" style="36" customWidth="1"/>
    <col min="8713" max="8713" width="24.140625" style="36" customWidth="1"/>
    <col min="8714" max="8714" width="18" style="36" customWidth="1"/>
    <col min="8715" max="8960" width="9.140625" style="36"/>
    <col min="8961" max="8961" width="2.28515625" style="36" customWidth="1"/>
    <col min="8962" max="8962" width="23.85546875" style="36" customWidth="1"/>
    <col min="8963" max="8968" width="3.85546875" style="36" customWidth="1"/>
    <col min="8969" max="8969" width="24.140625" style="36" customWidth="1"/>
    <col min="8970" max="8970" width="18" style="36" customWidth="1"/>
    <col min="8971" max="9216" width="9.140625" style="36"/>
    <col min="9217" max="9217" width="2.28515625" style="36" customWidth="1"/>
    <col min="9218" max="9218" width="23.85546875" style="36" customWidth="1"/>
    <col min="9219" max="9224" width="3.85546875" style="36" customWidth="1"/>
    <col min="9225" max="9225" width="24.140625" style="36" customWidth="1"/>
    <col min="9226" max="9226" width="18" style="36" customWidth="1"/>
    <col min="9227" max="9472" width="9.140625" style="36"/>
    <col min="9473" max="9473" width="2.28515625" style="36" customWidth="1"/>
    <col min="9474" max="9474" width="23.85546875" style="36" customWidth="1"/>
    <col min="9475" max="9480" width="3.85546875" style="36" customWidth="1"/>
    <col min="9481" max="9481" width="24.140625" style="36" customWidth="1"/>
    <col min="9482" max="9482" width="18" style="36" customWidth="1"/>
    <col min="9483" max="9728" width="9.140625" style="36"/>
    <col min="9729" max="9729" width="2.28515625" style="36" customWidth="1"/>
    <col min="9730" max="9730" width="23.85546875" style="36" customWidth="1"/>
    <col min="9731" max="9736" width="3.85546875" style="36" customWidth="1"/>
    <col min="9737" max="9737" width="24.140625" style="36" customWidth="1"/>
    <col min="9738" max="9738" width="18" style="36" customWidth="1"/>
    <col min="9739" max="9984" width="9.140625" style="36"/>
    <col min="9985" max="9985" width="2.28515625" style="36" customWidth="1"/>
    <col min="9986" max="9986" width="23.85546875" style="36" customWidth="1"/>
    <col min="9987" max="9992" width="3.85546875" style="36" customWidth="1"/>
    <col min="9993" max="9993" width="24.140625" style="36" customWidth="1"/>
    <col min="9994" max="9994" width="18" style="36" customWidth="1"/>
    <col min="9995" max="10240" width="9.140625" style="36"/>
    <col min="10241" max="10241" width="2.28515625" style="36" customWidth="1"/>
    <col min="10242" max="10242" width="23.85546875" style="36" customWidth="1"/>
    <col min="10243" max="10248" width="3.85546875" style="36" customWidth="1"/>
    <col min="10249" max="10249" width="24.140625" style="36" customWidth="1"/>
    <col min="10250" max="10250" width="18" style="36" customWidth="1"/>
    <col min="10251" max="10496" width="9.140625" style="36"/>
    <col min="10497" max="10497" width="2.28515625" style="36" customWidth="1"/>
    <col min="10498" max="10498" width="23.85546875" style="36" customWidth="1"/>
    <col min="10499" max="10504" width="3.85546875" style="36" customWidth="1"/>
    <col min="10505" max="10505" width="24.140625" style="36" customWidth="1"/>
    <col min="10506" max="10506" width="18" style="36" customWidth="1"/>
    <col min="10507" max="10752" width="9.140625" style="36"/>
    <col min="10753" max="10753" width="2.28515625" style="36" customWidth="1"/>
    <col min="10754" max="10754" width="23.85546875" style="36" customWidth="1"/>
    <col min="10755" max="10760" width="3.85546875" style="36" customWidth="1"/>
    <col min="10761" max="10761" width="24.140625" style="36" customWidth="1"/>
    <col min="10762" max="10762" width="18" style="36" customWidth="1"/>
    <col min="10763" max="11008" width="9.140625" style="36"/>
    <col min="11009" max="11009" width="2.28515625" style="36" customWidth="1"/>
    <col min="11010" max="11010" width="23.85546875" style="36" customWidth="1"/>
    <col min="11011" max="11016" width="3.85546875" style="36" customWidth="1"/>
    <col min="11017" max="11017" width="24.140625" style="36" customWidth="1"/>
    <col min="11018" max="11018" width="18" style="36" customWidth="1"/>
    <col min="11019" max="11264" width="9.140625" style="36"/>
    <col min="11265" max="11265" width="2.28515625" style="36" customWidth="1"/>
    <col min="11266" max="11266" width="23.85546875" style="36" customWidth="1"/>
    <col min="11267" max="11272" width="3.85546875" style="36" customWidth="1"/>
    <col min="11273" max="11273" width="24.140625" style="36" customWidth="1"/>
    <col min="11274" max="11274" width="18" style="36" customWidth="1"/>
    <col min="11275" max="11520" width="9.140625" style="36"/>
    <col min="11521" max="11521" width="2.28515625" style="36" customWidth="1"/>
    <col min="11522" max="11522" width="23.85546875" style="36" customWidth="1"/>
    <col min="11523" max="11528" width="3.85546875" style="36" customWidth="1"/>
    <col min="11529" max="11529" width="24.140625" style="36" customWidth="1"/>
    <col min="11530" max="11530" width="18" style="36" customWidth="1"/>
    <col min="11531" max="11776" width="9.140625" style="36"/>
    <col min="11777" max="11777" width="2.28515625" style="36" customWidth="1"/>
    <col min="11778" max="11778" width="23.85546875" style="36" customWidth="1"/>
    <col min="11779" max="11784" width="3.85546875" style="36" customWidth="1"/>
    <col min="11785" max="11785" width="24.140625" style="36" customWidth="1"/>
    <col min="11786" max="11786" width="18" style="36" customWidth="1"/>
    <col min="11787" max="12032" width="9.140625" style="36"/>
    <col min="12033" max="12033" width="2.28515625" style="36" customWidth="1"/>
    <col min="12034" max="12034" width="23.85546875" style="36" customWidth="1"/>
    <col min="12035" max="12040" width="3.85546875" style="36" customWidth="1"/>
    <col min="12041" max="12041" width="24.140625" style="36" customWidth="1"/>
    <col min="12042" max="12042" width="18" style="36" customWidth="1"/>
    <col min="12043" max="12288" width="9.140625" style="36"/>
    <col min="12289" max="12289" width="2.28515625" style="36" customWidth="1"/>
    <col min="12290" max="12290" width="23.85546875" style="36" customWidth="1"/>
    <col min="12291" max="12296" width="3.85546875" style="36" customWidth="1"/>
    <col min="12297" max="12297" width="24.140625" style="36" customWidth="1"/>
    <col min="12298" max="12298" width="18" style="36" customWidth="1"/>
    <col min="12299" max="12544" width="9.140625" style="36"/>
    <col min="12545" max="12545" width="2.28515625" style="36" customWidth="1"/>
    <col min="12546" max="12546" width="23.85546875" style="36" customWidth="1"/>
    <col min="12547" max="12552" width="3.85546875" style="36" customWidth="1"/>
    <col min="12553" max="12553" width="24.140625" style="36" customWidth="1"/>
    <col min="12554" max="12554" width="18" style="36" customWidth="1"/>
    <col min="12555" max="12800" width="9.140625" style="36"/>
    <col min="12801" max="12801" width="2.28515625" style="36" customWidth="1"/>
    <col min="12802" max="12802" width="23.85546875" style="36" customWidth="1"/>
    <col min="12803" max="12808" width="3.85546875" style="36" customWidth="1"/>
    <col min="12809" max="12809" width="24.140625" style="36" customWidth="1"/>
    <col min="12810" max="12810" width="18" style="36" customWidth="1"/>
    <col min="12811" max="13056" width="9.140625" style="36"/>
    <col min="13057" max="13057" width="2.28515625" style="36" customWidth="1"/>
    <col min="13058" max="13058" width="23.85546875" style="36" customWidth="1"/>
    <col min="13059" max="13064" width="3.85546875" style="36" customWidth="1"/>
    <col min="13065" max="13065" width="24.140625" style="36" customWidth="1"/>
    <col min="13066" max="13066" width="18" style="36" customWidth="1"/>
    <col min="13067" max="13312" width="9.140625" style="36"/>
    <col min="13313" max="13313" width="2.28515625" style="36" customWidth="1"/>
    <col min="13314" max="13314" width="23.85546875" style="36" customWidth="1"/>
    <col min="13315" max="13320" width="3.85546875" style="36" customWidth="1"/>
    <col min="13321" max="13321" width="24.140625" style="36" customWidth="1"/>
    <col min="13322" max="13322" width="18" style="36" customWidth="1"/>
    <col min="13323" max="13568" width="9.140625" style="36"/>
    <col min="13569" max="13569" width="2.28515625" style="36" customWidth="1"/>
    <col min="13570" max="13570" width="23.85546875" style="36" customWidth="1"/>
    <col min="13571" max="13576" width="3.85546875" style="36" customWidth="1"/>
    <col min="13577" max="13577" width="24.140625" style="36" customWidth="1"/>
    <col min="13578" max="13578" width="18" style="36" customWidth="1"/>
    <col min="13579" max="13824" width="9.140625" style="36"/>
    <col min="13825" max="13825" width="2.28515625" style="36" customWidth="1"/>
    <col min="13826" max="13826" width="23.85546875" style="36" customWidth="1"/>
    <col min="13827" max="13832" width="3.85546875" style="36" customWidth="1"/>
    <col min="13833" max="13833" width="24.140625" style="36" customWidth="1"/>
    <col min="13834" max="13834" width="18" style="36" customWidth="1"/>
    <col min="13835" max="14080" width="9.140625" style="36"/>
    <col min="14081" max="14081" width="2.28515625" style="36" customWidth="1"/>
    <col min="14082" max="14082" width="23.85546875" style="36" customWidth="1"/>
    <col min="14083" max="14088" width="3.85546875" style="36" customWidth="1"/>
    <col min="14089" max="14089" width="24.140625" style="36" customWidth="1"/>
    <col min="14090" max="14090" width="18" style="36" customWidth="1"/>
    <col min="14091" max="14336" width="9.140625" style="36"/>
    <col min="14337" max="14337" width="2.28515625" style="36" customWidth="1"/>
    <col min="14338" max="14338" width="23.85546875" style="36" customWidth="1"/>
    <col min="14339" max="14344" width="3.85546875" style="36" customWidth="1"/>
    <col min="14345" max="14345" width="24.140625" style="36" customWidth="1"/>
    <col min="14346" max="14346" width="18" style="36" customWidth="1"/>
    <col min="14347" max="14592" width="9.140625" style="36"/>
    <col min="14593" max="14593" width="2.28515625" style="36" customWidth="1"/>
    <col min="14594" max="14594" width="23.85546875" style="36" customWidth="1"/>
    <col min="14595" max="14600" width="3.85546875" style="36" customWidth="1"/>
    <col min="14601" max="14601" width="24.140625" style="36" customWidth="1"/>
    <col min="14602" max="14602" width="18" style="36" customWidth="1"/>
    <col min="14603" max="14848" width="9.140625" style="36"/>
    <col min="14849" max="14849" width="2.28515625" style="36" customWidth="1"/>
    <col min="14850" max="14850" width="23.85546875" style="36" customWidth="1"/>
    <col min="14851" max="14856" width="3.85546875" style="36" customWidth="1"/>
    <col min="14857" max="14857" width="24.140625" style="36" customWidth="1"/>
    <col min="14858" max="14858" width="18" style="36" customWidth="1"/>
    <col min="14859" max="15104" width="9.140625" style="36"/>
    <col min="15105" max="15105" width="2.28515625" style="36" customWidth="1"/>
    <col min="15106" max="15106" width="23.85546875" style="36" customWidth="1"/>
    <col min="15107" max="15112" width="3.85546875" style="36" customWidth="1"/>
    <col min="15113" max="15113" width="24.140625" style="36" customWidth="1"/>
    <col min="15114" max="15114" width="18" style="36" customWidth="1"/>
    <col min="15115" max="15360" width="9.140625" style="36"/>
    <col min="15361" max="15361" width="2.28515625" style="36" customWidth="1"/>
    <col min="15362" max="15362" width="23.85546875" style="36" customWidth="1"/>
    <col min="15363" max="15368" width="3.85546875" style="36" customWidth="1"/>
    <col min="15369" max="15369" width="24.140625" style="36" customWidth="1"/>
    <col min="15370" max="15370" width="18" style="36" customWidth="1"/>
    <col min="15371" max="15616" width="9.140625" style="36"/>
    <col min="15617" max="15617" width="2.28515625" style="36" customWidth="1"/>
    <col min="15618" max="15618" width="23.85546875" style="36" customWidth="1"/>
    <col min="15619" max="15624" width="3.85546875" style="36" customWidth="1"/>
    <col min="15625" max="15625" width="24.140625" style="36" customWidth="1"/>
    <col min="15626" max="15626" width="18" style="36" customWidth="1"/>
    <col min="15627" max="15872" width="9.140625" style="36"/>
    <col min="15873" max="15873" width="2.28515625" style="36" customWidth="1"/>
    <col min="15874" max="15874" width="23.85546875" style="36" customWidth="1"/>
    <col min="15875" max="15880" width="3.85546875" style="36" customWidth="1"/>
    <col min="15881" max="15881" width="24.140625" style="36" customWidth="1"/>
    <col min="15882" max="15882" width="18" style="36" customWidth="1"/>
    <col min="15883" max="16128" width="9.140625" style="36"/>
    <col min="16129" max="16129" width="2.28515625" style="36" customWidth="1"/>
    <col min="16130" max="16130" width="23.85546875" style="36" customWidth="1"/>
    <col min="16131" max="16136" width="3.85546875" style="36" customWidth="1"/>
    <col min="16137" max="16137" width="24.140625" style="36" customWidth="1"/>
    <col min="16138" max="16138" width="18" style="36" customWidth="1"/>
    <col min="16139" max="16384" width="9.140625" style="36"/>
  </cols>
  <sheetData>
    <row r="1" spans="1:21" ht="34.5" customHeight="1">
      <c r="A1" s="71"/>
      <c r="B1" s="71"/>
      <c r="C1" s="72"/>
      <c r="D1" s="72"/>
      <c r="E1" s="72"/>
      <c r="F1" s="72"/>
      <c r="G1" s="72"/>
      <c r="H1" s="72"/>
      <c r="I1" s="72"/>
      <c r="J1" s="73"/>
    </row>
    <row r="2" spans="1:21" ht="50.25" customHeight="1" thickBot="1">
      <c r="A2" s="37"/>
      <c r="B2" s="203" t="s">
        <v>22</v>
      </c>
      <c r="C2" s="204"/>
      <c r="D2" s="204"/>
      <c r="E2" s="204"/>
      <c r="F2" s="204"/>
      <c r="G2" s="204"/>
      <c r="H2" s="204"/>
      <c r="I2" s="204"/>
      <c r="J2" s="205"/>
    </row>
    <row r="3" spans="1:21">
      <c r="A3" s="37"/>
      <c r="B3" s="74"/>
      <c r="C3" s="75"/>
      <c r="D3" s="75"/>
      <c r="E3" s="75"/>
      <c r="F3" s="75"/>
      <c r="G3" s="75"/>
      <c r="H3" s="75"/>
      <c r="I3" s="75"/>
      <c r="J3" s="76"/>
      <c r="K3" s="77"/>
      <c r="L3" s="78"/>
      <c r="M3" s="78"/>
      <c r="N3" s="78"/>
      <c r="O3" s="78"/>
      <c r="P3" s="78"/>
      <c r="Q3" s="78"/>
      <c r="R3" s="78"/>
      <c r="S3" s="78"/>
      <c r="T3" s="79"/>
      <c r="U3" s="79"/>
    </row>
    <row r="4" spans="1:21">
      <c r="A4" s="37"/>
      <c r="B4" s="206" t="s">
        <v>61</v>
      </c>
      <c r="C4" s="207"/>
      <c r="D4" s="207"/>
      <c r="E4" s="207"/>
      <c r="F4" s="207"/>
      <c r="G4" s="207"/>
      <c r="H4" s="207"/>
      <c r="I4" s="207"/>
      <c r="J4" s="208"/>
      <c r="K4" s="77"/>
      <c r="L4" s="78"/>
      <c r="M4" s="78"/>
      <c r="N4" s="78"/>
      <c r="O4" s="78"/>
      <c r="P4" s="78"/>
      <c r="Q4" s="78"/>
      <c r="R4" s="78"/>
      <c r="S4" s="78"/>
      <c r="T4" s="79"/>
      <c r="U4" s="79"/>
    </row>
    <row r="5" spans="1:21">
      <c r="A5" s="37"/>
      <c r="B5" s="209"/>
      <c r="C5" s="210"/>
      <c r="D5" s="210"/>
      <c r="E5" s="210"/>
      <c r="F5" s="210"/>
      <c r="G5" s="210"/>
      <c r="H5" s="210"/>
      <c r="I5" s="210"/>
      <c r="J5" s="211"/>
      <c r="K5" s="77"/>
      <c r="L5" s="78"/>
      <c r="M5" s="78"/>
      <c r="N5" s="78"/>
      <c r="O5" s="78"/>
      <c r="P5" s="78"/>
      <c r="Q5" s="78"/>
      <c r="R5" s="78"/>
      <c r="S5" s="78"/>
      <c r="T5" s="79"/>
      <c r="U5" s="79"/>
    </row>
    <row r="6" spans="1:21">
      <c r="A6" s="37"/>
      <c r="B6" s="39" t="s">
        <v>23</v>
      </c>
      <c r="C6" s="80"/>
      <c r="D6" s="80"/>
      <c r="E6" s="80"/>
      <c r="F6" s="80"/>
      <c r="G6" s="80"/>
      <c r="H6" s="80"/>
      <c r="I6" s="80"/>
      <c r="J6" s="81"/>
      <c r="K6" s="77"/>
      <c r="L6" s="78"/>
      <c r="M6" s="78"/>
      <c r="N6" s="78"/>
      <c r="O6" s="78"/>
      <c r="P6" s="78"/>
      <c r="Q6" s="78"/>
      <c r="R6" s="78"/>
      <c r="S6" s="78"/>
      <c r="T6" s="79"/>
      <c r="U6" s="79"/>
    </row>
    <row r="7" spans="1:21">
      <c r="A7" s="37"/>
      <c r="B7" s="40" t="s">
        <v>62</v>
      </c>
      <c r="C7" s="41"/>
      <c r="D7" s="41"/>
      <c r="E7" s="41"/>
      <c r="F7" s="41"/>
      <c r="G7" s="41"/>
      <c r="H7" s="41"/>
      <c r="I7" s="41"/>
      <c r="J7" s="42"/>
      <c r="K7" s="77"/>
      <c r="L7" s="78"/>
      <c r="M7" s="78"/>
      <c r="N7" s="78"/>
      <c r="O7" s="78"/>
      <c r="P7" s="78"/>
      <c r="Q7" s="78"/>
      <c r="R7" s="78"/>
      <c r="S7" s="78"/>
      <c r="T7" s="79"/>
      <c r="U7" s="79"/>
    </row>
    <row r="8" spans="1:21">
      <c r="A8" s="37"/>
      <c r="B8" s="47" t="s">
        <v>24</v>
      </c>
      <c r="C8" s="43"/>
      <c r="D8" s="43"/>
      <c r="E8" s="43"/>
      <c r="F8" s="43"/>
      <c r="G8" s="43"/>
      <c r="H8" s="43"/>
      <c r="I8" s="43"/>
      <c r="J8" s="44"/>
      <c r="K8" s="77"/>
      <c r="L8" s="78"/>
      <c r="M8" s="78"/>
      <c r="N8" s="78"/>
      <c r="O8" s="78"/>
      <c r="P8" s="78"/>
      <c r="Q8" s="78"/>
      <c r="R8" s="78"/>
      <c r="S8" s="78"/>
      <c r="T8" s="79"/>
      <c r="U8" s="79"/>
    </row>
    <row r="9" spans="1:21">
      <c r="A9" s="37"/>
      <c r="B9" s="40" t="s">
        <v>25</v>
      </c>
      <c r="C9" s="41"/>
      <c r="D9" s="41"/>
      <c r="E9" s="41"/>
      <c r="F9" s="45"/>
      <c r="G9" s="45"/>
      <c r="H9" s="45"/>
      <c r="I9" s="45"/>
      <c r="J9" s="42"/>
      <c r="K9" s="77"/>
      <c r="L9" s="78"/>
      <c r="M9" s="78"/>
      <c r="N9" s="78"/>
      <c r="O9" s="78"/>
      <c r="P9" s="78"/>
      <c r="Q9" s="78"/>
      <c r="R9" s="78"/>
      <c r="S9" s="78"/>
      <c r="T9" s="79"/>
      <c r="U9" s="79"/>
    </row>
    <row r="10" spans="1:21">
      <c r="A10" s="37"/>
      <c r="B10" s="47" t="s">
        <v>113</v>
      </c>
      <c r="C10" s="48"/>
      <c r="D10" s="48"/>
      <c r="E10" s="48"/>
      <c r="F10" s="48"/>
      <c r="G10" s="48"/>
      <c r="H10" s="48"/>
      <c r="I10" s="48"/>
      <c r="J10" s="49"/>
      <c r="K10" s="77"/>
      <c r="L10" s="78"/>
      <c r="M10" s="78"/>
      <c r="N10" s="78"/>
      <c r="O10" s="78"/>
      <c r="P10" s="78"/>
      <c r="Q10" s="78"/>
      <c r="R10" s="78"/>
      <c r="S10" s="78"/>
      <c r="T10" s="79"/>
      <c r="U10" s="79"/>
    </row>
    <row r="11" spans="1:21">
      <c r="A11" s="37"/>
      <c r="B11" s="46" t="s">
        <v>26</v>
      </c>
      <c r="C11" s="45"/>
      <c r="D11" s="45"/>
      <c r="E11" s="45"/>
      <c r="F11" s="41"/>
      <c r="G11" s="41"/>
      <c r="H11" s="41"/>
      <c r="I11" s="41"/>
      <c r="J11" s="42"/>
      <c r="K11" s="77"/>
      <c r="L11" s="78"/>
      <c r="M11" s="78"/>
      <c r="N11" s="78"/>
      <c r="O11" s="78"/>
      <c r="P11" s="78"/>
      <c r="Q11" s="78"/>
      <c r="R11" s="78"/>
      <c r="S11" s="78"/>
      <c r="T11" s="79"/>
      <c r="U11" s="79"/>
    </row>
    <row r="12" spans="1:21">
      <c r="A12" s="37"/>
      <c r="B12" s="47"/>
      <c r="C12" s="48"/>
      <c r="D12" s="48"/>
      <c r="E12" s="48"/>
      <c r="F12" s="48"/>
      <c r="G12" s="48"/>
      <c r="H12" s="48"/>
      <c r="I12" s="48"/>
      <c r="J12" s="49"/>
      <c r="K12" s="77"/>
      <c r="L12" s="78"/>
      <c r="M12" s="78"/>
      <c r="N12" s="78"/>
      <c r="O12" s="78"/>
      <c r="P12" s="78"/>
      <c r="Q12" s="78"/>
      <c r="R12" s="78"/>
      <c r="S12" s="78"/>
      <c r="T12" s="79"/>
      <c r="U12" s="79"/>
    </row>
    <row r="13" spans="1:21">
      <c r="A13" s="37"/>
      <c r="B13" s="40" t="s">
        <v>27</v>
      </c>
      <c r="C13" s="24"/>
      <c r="D13" s="24"/>
      <c r="E13" s="24"/>
      <c r="F13" s="24"/>
      <c r="G13" s="24"/>
      <c r="H13" s="24"/>
      <c r="I13" s="24"/>
      <c r="J13" s="25" t="s">
        <v>28</v>
      </c>
      <c r="K13" s="77"/>
      <c r="L13" s="78"/>
      <c r="M13" s="78"/>
      <c r="N13" s="78"/>
      <c r="O13" s="78"/>
      <c r="P13" s="78"/>
      <c r="Q13" s="78"/>
      <c r="R13" s="78"/>
      <c r="S13" s="78"/>
      <c r="T13" s="79"/>
      <c r="U13" s="79"/>
    </row>
    <row r="14" spans="1:21">
      <c r="A14" s="37"/>
      <c r="B14" s="47" t="s">
        <v>29</v>
      </c>
      <c r="C14" s="43"/>
      <c r="D14" s="43"/>
      <c r="E14" s="43"/>
      <c r="F14" s="43"/>
      <c r="G14" s="43"/>
      <c r="H14" s="43"/>
      <c r="I14" s="43"/>
      <c r="J14" s="44" t="str">
        <f>[13]PLANILHA!N11</f>
        <v>MG</v>
      </c>
      <c r="K14" s="77"/>
      <c r="L14" s="78"/>
      <c r="M14" s="78"/>
      <c r="N14" s="78"/>
      <c r="O14" s="78"/>
      <c r="P14" s="78"/>
      <c r="Q14" s="78"/>
      <c r="R14" s="78"/>
      <c r="S14" s="78"/>
      <c r="T14" s="79"/>
      <c r="U14" s="79"/>
    </row>
    <row r="15" spans="1:21">
      <c r="A15" s="37"/>
      <c r="B15" s="82" t="s">
        <v>63</v>
      </c>
      <c r="C15" s="24"/>
      <c r="D15" s="24"/>
      <c r="E15" s="24"/>
      <c r="F15" s="24"/>
      <c r="G15" s="24"/>
      <c r="H15" s="24"/>
      <c r="I15" s="24"/>
      <c r="J15" s="25"/>
      <c r="K15" s="77"/>
      <c r="L15" s="78"/>
      <c r="M15" s="78"/>
      <c r="N15" s="78"/>
      <c r="O15" s="78"/>
      <c r="P15" s="78"/>
      <c r="Q15" s="78"/>
      <c r="R15" s="78"/>
      <c r="S15" s="78"/>
      <c r="T15" s="79"/>
      <c r="U15" s="79"/>
    </row>
    <row r="16" spans="1:21">
      <c r="A16" s="37"/>
      <c r="B16" s="47"/>
      <c r="C16" s="43"/>
      <c r="D16" s="43"/>
      <c r="E16" s="43"/>
      <c r="F16" s="43"/>
      <c r="G16" s="43"/>
      <c r="H16" s="43"/>
      <c r="I16" s="43"/>
      <c r="J16" s="44"/>
      <c r="K16" s="77"/>
      <c r="L16" s="78"/>
      <c r="M16" s="78"/>
      <c r="N16" s="78"/>
      <c r="O16" s="78"/>
      <c r="P16" s="78"/>
      <c r="Q16" s="78"/>
      <c r="R16" s="78"/>
      <c r="S16" s="78"/>
      <c r="T16" s="79"/>
      <c r="U16" s="79"/>
    </row>
    <row r="17" spans="1:21">
      <c r="A17" s="37"/>
      <c r="B17" s="37"/>
      <c r="C17" s="24"/>
      <c r="D17" s="24"/>
      <c r="E17" s="24"/>
      <c r="F17" s="24"/>
      <c r="G17" s="24"/>
      <c r="H17" s="24"/>
      <c r="I17" s="24"/>
      <c r="J17" s="25"/>
      <c r="K17" s="77"/>
      <c r="L17" s="78"/>
      <c r="M17" s="78"/>
      <c r="N17" s="78"/>
      <c r="O17" s="78"/>
      <c r="P17" s="78"/>
      <c r="Q17" s="78"/>
      <c r="R17" s="78"/>
      <c r="S17" s="78"/>
      <c r="T17" s="79"/>
      <c r="U17" s="79"/>
    </row>
    <row r="18" spans="1:21" ht="12.75" customHeight="1">
      <c r="A18" s="37"/>
      <c r="B18" s="212" t="s">
        <v>30</v>
      </c>
      <c r="C18" s="213"/>
      <c r="D18" s="213"/>
      <c r="E18" s="213"/>
      <c r="F18" s="213"/>
      <c r="G18" s="213"/>
      <c r="H18" s="213"/>
      <c r="I18" s="213"/>
      <c r="J18" s="214"/>
      <c r="K18" s="77"/>
      <c r="L18" s="78"/>
      <c r="M18" s="78"/>
      <c r="N18" s="78"/>
      <c r="O18" s="78"/>
      <c r="P18" s="78"/>
      <c r="Q18" s="78"/>
      <c r="R18" s="78"/>
      <c r="S18" s="78"/>
      <c r="T18" s="79"/>
      <c r="U18" s="79"/>
    </row>
    <row r="19" spans="1:21">
      <c r="A19" s="37"/>
      <c r="B19" s="50" t="s">
        <v>31</v>
      </c>
      <c r="C19" s="215" t="s">
        <v>32</v>
      </c>
      <c r="D19" s="216"/>
      <c r="E19" s="216"/>
      <c r="F19" s="216"/>
      <c r="G19" s="216"/>
      <c r="H19" s="217"/>
      <c r="I19" s="221" t="s">
        <v>33</v>
      </c>
      <c r="J19" s="222"/>
      <c r="K19" s="77"/>
      <c r="L19" s="78"/>
      <c r="M19" s="78"/>
      <c r="N19" s="78"/>
      <c r="O19" s="78"/>
      <c r="P19" s="78"/>
      <c r="Q19" s="78"/>
      <c r="R19" s="78"/>
      <c r="S19" s="78"/>
      <c r="T19" s="79"/>
      <c r="U19" s="79"/>
    </row>
    <row r="20" spans="1:21">
      <c r="A20" s="37"/>
      <c r="B20" s="51"/>
      <c r="C20" s="218"/>
      <c r="D20" s="219"/>
      <c r="E20" s="219"/>
      <c r="F20" s="219"/>
      <c r="G20" s="219"/>
      <c r="H20" s="220"/>
      <c r="I20" s="223"/>
      <c r="J20" s="224"/>
      <c r="K20" s="77"/>
      <c r="L20" s="78"/>
      <c r="M20" s="78"/>
      <c r="N20" s="78"/>
      <c r="O20" s="78"/>
      <c r="P20" s="38"/>
      <c r="Q20" s="78"/>
      <c r="R20" s="78"/>
      <c r="S20" s="78"/>
      <c r="T20" s="79"/>
      <c r="U20" s="79"/>
    </row>
    <row r="21" spans="1:21">
      <c r="A21" s="37"/>
      <c r="B21" s="52" t="s">
        <v>34</v>
      </c>
      <c r="C21" s="53" t="s">
        <v>35</v>
      </c>
      <c r="D21" s="201">
        <v>3.7999999999999999E-2</v>
      </c>
      <c r="E21" s="201"/>
      <c r="F21" s="54" t="s">
        <v>36</v>
      </c>
      <c r="G21" s="201">
        <v>4.6699999999999998E-2</v>
      </c>
      <c r="H21" s="202"/>
      <c r="I21" s="55" t="s">
        <v>34</v>
      </c>
      <c r="J21" s="56">
        <v>4.0500000000000001E-2</v>
      </c>
      <c r="K21" s="77"/>
      <c r="L21" s="78"/>
      <c r="M21" s="78"/>
      <c r="N21" s="78"/>
      <c r="O21" s="78"/>
      <c r="P21" s="38">
        <v>4.2000000000000003E-2</v>
      </c>
      <c r="Q21" s="38">
        <v>3.7999999999999999E-2</v>
      </c>
      <c r="R21" s="78"/>
      <c r="S21" s="78"/>
      <c r="T21" s="79"/>
      <c r="U21" s="79"/>
    </row>
    <row r="22" spans="1:21">
      <c r="A22" s="37"/>
      <c r="B22" s="57" t="s">
        <v>37</v>
      </c>
      <c r="C22" s="58" t="s">
        <v>35</v>
      </c>
      <c r="D22" s="191">
        <v>3.2000000000000002E-3</v>
      </c>
      <c r="E22" s="191"/>
      <c r="F22" s="59" t="s">
        <v>36</v>
      </c>
      <c r="G22" s="191">
        <v>7.4000000000000003E-3</v>
      </c>
      <c r="H22" s="192"/>
      <c r="I22" s="60" t="s">
        <v>37</v>
      </c>
      <c r="J22" s="56">
        <v>3.2000000000000002E-3</v>
      </c>
      <c r="K22" s="77"/>
      <c r="L22" s="78"/>
      <c r="M22" s="78"/>
      <c r="N22" s="78"/>
      <c r="O22" s="78"/>
      <c r="P22" s="38">
        <v>3.8E-3</v>
      </c>
      <c r="Q22" s="38">
        <v>3.8E-3</v>
      </c>
      <c r="R22" s="78"/>
      <c r="S22" s="78"/>
      <c r="T22" s="79"/>
      <c r="U22" s="79"/>
    </row>
    <row r="23" spans="1:21">
      <c r="A23" s="37"/>
      <c r="B23" s="57" t="s">
        <v>38</v>
      </c>
      <c r="C23" s="58" t="s">
        <v>35</v>
      </c>
      <c r="D23" s="191">
        <v>5.0000000000000001E-3</v>
      </c>
      <c r="E23" s="191"/>
      <c r="F23" s="59" t="s">
        <v>36</v>
      </c>
      <c r="G23" s="191">
        <v>9.7000000000000003E-3</v>
      </c>
      <c r="H23" s="192"/>
      <c r="I23" s="60" t="s">
        <v>38</v>
      </c>
      <c r="J23" s="56">
        <v>5.0000000000000001E-3</v>
      </c>
      <c r="K23" s="77"/>
      <c r="L23" s="78"/>
      <c r="M23" s="78"/>
      <c r="N23" s="78"/>
      <c r="O23" s="78"/>
      <c r="P23" s="38">
        <v>5.4000000000000003E-3</v>
      </c>
      <c r="Q23" s="38">
        <v>5.4000000000000003E-3</v>
      </c>
      <c r="R23" s="78"/>
      <c r="S23" s="78"/>
      <c r="T23" s="79"/>
      <c r="U23" s="79"/>
    </row>
    <row r="24" spans="1:21">
      <c r="A24" s="37"/>
      <c r="B24" s="57" t="s">
        <v>39</v>
      </c>
      <c r="C24" s="58" t="s">
        <v>35</v>
      </c>
      <c r="D24" s="191">
        <v>1.0200000000000001E-2</v>
      </c>
      <c r="E24" s="191"/>
      <c r="F24" s="59" t="s">
        <v>36</v>
      </c>
      <c r="G24" s="191">
        <v>1.21E-2</v>
      </c>
      <c r="H24" s="192"/>
      <c r="I24" s="60" t="s">
        <v>39</v>
      </c>
      <c r="J24" s="56">
        <v>1.0800000000000001E-2</v>
      </c>
      <c r="K24" s="77"/>
      <c r="L24" s="78"/>
      <c r="M24" s="78"/>
      <c r="N24" s="78"/>
      <c r="O24" s="78"/>
      <c r="P24" s="38">
        <v>1.0800000000000001E-2</v>
      </c>
      <c r="Q24" s="38">
        <v>1.0500000000000001E-2</v>
      </c>
      <c r="R24" s="78"/>
      <c r="S24" s="78"/>
      <c r="T24" s="79"/>
      <c r="U24" s="79"/>
    </row>
    <row r="25" spans="1:21">
      <c r="A25" s="37"/>
      <c r="B25" s="57" t="s">
        <v>40</v>
      </c>
      <c r="C25" s="58" t="s">
        <v>35</v>
      </c>
      <c r="D25" s="191">
        <v>6.6400000000000001E-2</v>
      </c>
      <c r="E25" s="191"/>
      <c r="F25" s="59" t="s">
        <v>36</v>
      </c>
      <c r="G25" s="191">
        <v>8.6900000000000005E-2</v>
      </c>
      <c r="H25" s="192"/>
      <c r="I25" s="60" t="s">
        <v>40</v>
      </c>
      <c r="J25" s="56">
        <v>6.6500000000000004E-2</v>
      </c>
      <c r="K25" s="77"/>
      <c r="L25" s="78"/>
      <c r="M25" s="78"/>
      <c r="N25" s="78"/>
      <c r="O25" s="78"/>
      <c r="P25" s="38">
        <v>6.8000000000000005E-2</v>
      </c>
      <c r="Q25" s="38">
        <v>6.6400000000000001E-2</v>
      </c>
      <c r="R25" s="78"/>
      <c r="S25" s="78"/>
      <c r="T25" s="79"/>
      <c r="U25" s="79"/>
    </row>
    <row r="26" spans="1:21">
      <c r="A26" s="37"/>
      <c r="B26" s="61" t="s">
        <v>41</v>
      </c>
      <c r="C26" s="58" t="s">
        <v>35</v>
      </c>
      <c r="D26" s="191">
        <v>5.6500000000000002E-2</v>
      </c>
      <c r="E26" s="191"/>
      <c r="F26" s="59" t="s">
        <v>36</v>
      </c>
      <c r="G26" s="191">
        <v>8.6499999999999994E-2</v>
      </c>
      <c r="H26" s="192"/>
      <c r="I26" s="62" t="s">
        <v>64</v>
      </c>
      <c r="J26" s="56">
        <v>8.6499999999999994E-2</v>
      </c>
      <c r="K26" s="77"/>
      <c r="L26" s="78"/>
      <c r="M26" s="78"/>
      <c r="N26" s="78"/>
      <c r="O26" s="78"/>
      <c r="P26" s="38">
        <v>8.6499999999999994E-2</v>
      </c>
      <c r="Q26" s="38">
        <v>5.6500000000000002E-2</v>
      </c>
      <c r="R26" s="78"/>
      <c r="T26" s="79"/>
      <c r="U26" s="79"/>
    </row>
    <row r="27" spans="1:21">
      <c r="A27" s="37"/>
      <c r="B27" s="63" t="s">
        <v>42</v>
      </c>
      <c r="C27" s="64"/>
      <c r="D27" s="193">
        <v>0</v>
      </c>
      <c r="E27" s="193"/>
      <c r="F27" s="65" t="s">
        <v>43</v>
      </c>
      <c r="G27" s="193">
        <v>4.4999999999999998E-2</v>
      </c>
      <c r="H27" s="194"/>
      <c r="I27" s="66" t="s">
        <v>42</v>
      </c>
      <c r="J27" s="56">
        <v>4.4999999999999998E-2</v>
      </c>
      <c r="K27" s="77"/>
      <c r="L27" s="78">
        <f>IF(OR(J27=0,J27=0.045),0,1)</f>
        <v>0</v>
      </c>
      <c r="M27" s="78"/>
      <c r="N27" s="78"/>
      <c r="O27" s="78"/>
      <c r="P27" s="38">
        <v>4.4999999999999998E-2</v>
      </c>
      <c r="Q27" s="38">
        <v>0</v>
      </c>
      <c r="R27" s="78"/>
      <c r="S27" s="78"/>
      <c r="T27" s="79"/>
      <c r="U27" s="79"/>
    </row>
    <row r="28" spans="1:21">
      <c r="A28" s="37"/>
      <c r="B28" s="195" t="s">
        <v>44</v>
      </c>
      <c r="C28" s="196"/>
      <c r="D28" s="196"/>
      <c r="E28" s="196"/>
      <c r="F28" s="196"/>
      <c r="G28" s="196"/>
      <c r="H28" s="196"/>
      <c r="I28" s="196"/>
      <c r="J28" s="197"/>
      <c r="K28" s="77"/>
      <c r="L28" s="78"/>
      <c r="M28" s="78"/>
      <c r="N28" s="78"/>
      <c r="O28" s="78"/>
      <c r="P28" s="78"/>
      <c r="Q28" s="78"/>
      <c r="R28" s="78"/>
      <c r="S28" s="78"/>
      <c r="T28" s="79"/>
      <c r="U28" s="79"/>
    </row>
    <row r="29" spans="1:21">
      <c r="A29" s="37"/>
      <c r="B29" s="52" t="s">
        <v>34</v>
      </c>
      <c r="C29" s="198" t="str">
        <f>IF(J21&gt;G21,"Incidência maior que a permitida",IF(J21&lt;D21,"Incidência menor que a permitida","ok"))</f>
        <v>ok</v>
      </c>
      <c r="D29" s="199"/>
      <c r="E29" s="199"/>
      <c r="F29" s="199"/>
      <c r="G29" s="199"/>
      <c r="H29" s="199"/>
      <c r="I29" s="199"/>
      <c r="J29" s="200"/>
      <c r="K29" s="77"/>
      <c r="L29" s="78"/>
      <c r="M29" s="78"/>
      <c r="N29" s="78"/>
      <c r="O29" s="78"/>
      <c r="P29" s="78"/>
      <c r="Q29" s="78"/>
      <c r="R29" s="78"/>
      <c r="S29" s="78"/>
      <c r="T29" s="79"/>
      <c r="U29" s="79"/>
    </row>
    <row r="30" spans="1:21">
      <c r="A30" s="37"/>
      <c r="B30" s="57" t="s">
        <v>37</v>
      </c>
      <c r="C30" s="179" t="str">
        <f>IF(J22&gt;G22,"Incidência maior que a permitida",IF(J22&lt;0,"Incidência menor que a permitida","ok"))</f>
        <v>ok</v>
      </c>
      <c r="D30" s="180"/>
      <c r="E30" s="180"/>
      <c r="F30" s="180"/>
      <c r="G30" s="180"/>
      <c r="H30" s="180"/>
      <c r="I30" s="180"/>
      <c r="J30" s="181"/>
      <c r="K30" s="77"/>
      <c r="L30" s="78" t="s">
        <v>45</v>
      </c>
      <c r="M30" s="78" t="s">
        <v>46</v>
      </c>
      <c r="N30" s="78"/>
      <c r="O30" s="78"/>
      <c r="P30" s="78"/>
      <c r="Q30" s="78"/>
      <c r="R30" s="78"/>
      <c r="S30" s="78"/>
      <c r="T30" s="79"/>
      <c r="U30" s="79"/>
    </row>
    <row r="31" spans="1:21">
      <c r="A31" s="37"/>
      <c r="B31" s="57" t="s">
        <v>38</v>
      </c>
      <c r="C31" s="179" t="str">
        <f>IF(J23&gt;G23,"Incidência maior que a permitida",IF(J23&lt;0,"Incidência menor que a permitida","ok"))</f>
        <v>ok</v>
      </c>
      <c r="D31" s="180"/>
      <c r="E31" s="180"/>
      <c r="F31" s="180"/>
      <c r="G31" s="180"/>
      <c r="H31" s="180"/>
      <c r="I31" s="180"/>
      <c r="J31" s="181"/>
      <c r="K31" s="77"/>
      <c r="L31" s="78">
        <v>0.25600000000000001</v>
      </c>
      <c r="M31" s="78">
        <v>0.30659999999999998</v>
      </c>
      <c r="N31" s="78"/>
      <c r="O31" s="78"/>
      <c r="P31" s="78"/>
      <c r="Q31" s="78"/>
      <c r="R31" s="78"/>
      <c r="S31" s="78"/>
      <c r="T31" s="79"/>
      <c r="U31" s="79"/>
    </row>
    <row r="32" spans="1:21">
      <c r="A32" s="37"/>
      <c r="B32" s="57" t="s">
        <v>39</v>
      </c>
      <c r="C32" s="179" t="str">
        <f>IF(J24&gt;G24,"Incidência maior que a permitida",IF(J24&lt;D24,"Incidência menor que a permitida","ok"))</f>
        <v>ok</v>
      </c>
      <c r="D32" s="180"/>
      <c r="E32" s="180"/>
      <c r="F32" s="180"/>
      <c r="G32" s="180"/>
      <c r="H32" s="180"/>
      <c r="I32" s="180"/>
      <c r="J32" s="181"/>
      <c r="K32" s="77"/>
      <c r="L32" s="78">
        <v>0.19600000000000001</v>
      </c>
      <c r="M32" s="78">
        <v>0.24229999999999999</v>
      </c>
      <c r="N32" s="78"/>
      <c r="O32" s="78"/>
      <c r="P32" s="78"/>
      <c r="Q32" s="78"/>
      <c r="R32" s="78"/>
      <c r="S32" s="78"/>
      <c r="T32" s="79"/>
      <c r="U32" s="79"/>
    </row>
    <row r="33" spans="1:21">
      <c r="A33" s="37"/>
      <c r="B33" s="57" t="s">
        <v>40</v>
      </c>
      <c r="C33" s="179" t="str">
        <f>IF(J25&gt;G25,"Incidência maior que a permitida",IF(J25&lt;D25,"Incidência menor que a permitida","ok"))</f>
        <v>ok</v>
      </c>
      <c r="D33" s="180"/>
      <c r="E33" s="180"/>
      <c r="F33" s="180"/>
      <c r="G33" s="180"/>
      <c r="H33" s="180"/>
      <c r="I33" s="180"/>
      <c r="J33" s="181"/>
      <c r="K33" s="77"/>
      <c r="L33" s="78"/>
      <c r="M33" s="78"/>
      <c r="N33" s="78"/>
      <c r="O33" s="78"/>
      <c r="P33" s="78"/>
      <c r="Q33" s="78"/>
      <c r="R33" s="78"/>
      <c r="S33" s="78"/>
      <c r="T33" s="79"/>
      <c r="U33" s="79"/>
    </row>
    <row r="34" spans="1:21">
      <c r="A34" s="37"/>
      <c r="B34" s="61" t="s">
        <v>41</v>
      </c>
      <c r="C34" s="182" t="str">
        <f>IF(J26&gt;G26,"Incidência maior que a permitida",IF(J26&lt;D26,"Incidência menor que a permitida","ok"))</f>
        <v>ok</v>
      </c>
      <c r="D34" s="183"/>
      <c r="E34" s="183"/>
      <c r="F34" s="183"/>
      <c r="G34" s="183"/>
      <c r="H34" s="183"/>
      <c r="I34" s="183"/>
      <c r="J34" s="184"/>
      <c r="K34" s="77"/>
      <c r="L34" s="78"/>
      <c r="M34" s="78"/>
      <c r="N34" s="78"/>
      <c r="O34" s="78"/>
      <c r="P34" s="78"/>
      <c r="Q34" s="78"/>
      <c r="R34" s="78"/>
      <c r="S34" s="78"/>
      <c r="T34" s="79"/>
      <c r="U34" s="79"/>
    </row>
    <row r="35" spans="1:21">
      <c r="A35" s="37"/>
      <c r="B35" s="63" t="s">
        <v>42</v>
      </c>
      <c r="C35" s="182" t="str">
        <f>IF(J27=D27,"ok",IF(J27=G27,"ok","Incidência não permitida"))</f>
        <v>ok</v>
      </c>
      <c r="D35" s="183"/>
      <c r="E35" s="183"/>
      <c r="F35" s="183"/>
      <c r="G35" s="183"/>
      <c r="H35" s="183"/>
      <c r="I35" s="183"/>
      <c r="J35" s="184"/>
      <c r="K35" s="77"/>
      <c r="L35" s="78"/>
      <c r="M35" s="78"/>
      <c r="N35" s="78"/>
      <c r="O35" s="78"/>
      <c r="P35" s="78"/>
      <c r="Q35" s="78"/>
      <c r="R35" s="78"/>
      <c r="S35" s="78"/>
      <c r="T35" s="79"/>
      <c r="U35" s="79"/>
    </row>
    <row r="36" spans="1:21">
      <c r="A36" s="37"/>
      <c r="B36" s="67" t="s">
        <v>47</v>
      </c>
      <c r="C36" s="185" t="s">
        <v>65</v>
      </c>
      <c r="D36" s="186"/>
      <c r="E36" s="186"/>
      <c r="F36" s="186"/>
      <c r="G36" s="186"/>
      <c r="H36" s="186"/>
      <c r="I36" s="187"/>
      <c r="J36" s="68">
        <f>ROUND(((1+J21+J22+J23)*(1+J24)*(1+J25)/(1-(J26+J27))-1),4)</f>
        <v>0.30170000000000002</v>
      </c>
      <c r="K36" s="77"/>
      <c r="L36" s="78"/>
      <c r="M36" s="78"/>
      <c r="N36" s="78"/>
      <c r="O36" s="78"/>
      <c r="P36" s="78"/>
      <c r="Q36" s="78"/>
      <c r="R36" s="78"/>
      <c r="S36" s="78"/>
      <c r="T36" s="79"/>
      <c r="U36" s="79"/>
    </row>
    <row r="37" spans="1:21">
      <c r="A37" s="37"/>
      <c r="B37" s="37"/>
      <c r="C37" s="188" t="str">
        <f>IF(J27=0.045,IF(AND(J36&gt;=L31,J36&lt;=M31),L30,M30),IF(AND(J36&gt;=L32,J36&lt;=M32),L30,M30))</f>
        <v>BDI ADMISSÍVEL</v>
      </c>
      <c r="D37" s="189"/>
      <c r="E37" s="189"/>
      <c r="F37" s="189"/>
      <c r="G37" s="189"/>
      <c r="H37" s="189"/>
      <c r="I37" s="189"/>
      <c r="J37" s="190"/>
      <c r="K37" s="77"/>
      <c r="L37" s="78"/>
      <c r="M37" s="78"/>
      <c r="N37" s="78"/>
      <c r="O37" s="78"/>
      <c r="P37" s="78"/>
      <c r="Q37" s="78"/>
      <c r="R37" s="78"/>
      <c r="S37" s="78"/>
      <c r="T37" s="79"/>
      <c r="U37" s="79"/>
    </row>
    <row r="38" spans="1:21">
      <c r="A38" s="37"/>
      <c r="B38" s="37"/>
      <c r="C38" s="24"/>
      <c r="D38" s="24"/>
      <c r="E38" s="24"/>
      <c r="F38" s="24"/>
      <c r="G38" s="24"/>
      <c r="H38" s="24"/>
      <c r="I38" s="24"/>
      <c r="J38" s="25"/>
      <c r="L38" s="78"/>
      <c r="M38" s="78"/>
      <c r="N38" s="78"/>
      <c r="O38" s="78"/>
      <c r="P38" s="78"/>
      <c r="Q38" s="78"/>
      <c r="R38" s="78"/>
      <c r="S38" s="78"/>
    </row>
    <row r="39" spans="1:21">
      <c r="A39" s="37"/>
      <c r="B39" s="37"/>
      <c r="C39" s="24"/>
      <c r="D39" s="24"/>
      <c r="E39" s="24"/>
      <c r="F39" s="24"/>
      <c r="G39" s="24"/>
      <c r="H39" s="24"/>
      <c r="I39" s="24"/>
      <c r="J39" s="25"/>
      <c r="L39" s="78"/>
      <c r="M39" s="78"/>
      <c r="N39" s="78"/>
      <c r="O39" s="78"/>
      <c r="P39" s="78"/>
      <c r="Q39" s="78"/>
      <c r="R39" s="78"/>
      <c r="S39" s="78"/>
    </row>
    <row r="40" spans="1:21">
      <c r="A40" s="37"/>
      <c r="B40" s="167" t="s">
        <v>48</v>
      </c>
      <c r="C40" s="168"/>
      <c r="D40" s="168"/>
      <c r="E40" s="168"/>
      <c r="F40" s="168"/>
      <c r="G40" s="168"/>
      <c r="H40" s="168"/>
      <c r="I40" s="168"/>
      <c r="J40" s="169"/>
    </row>
    <row r="41" spans="1:21">
      <c r="A41" s="37"/>
      <c r="B41" s="22" t="s">
        <v>49</v>
      </c>
      <c r="C41" s="170">
        <v>0.05</v>
      </c>
      <c r="D41" s="171"/>
      <c r="E41" s="171"/>
      <c r="F41" s="171"/>
      <c r="G41" s="171"/>
      <c r="H41" s="171"/>
      <c r="I41" s="171"/>
      <c r="J41" s="172"/>
    </row>
    <row r="42" spans="1:21" ht="13.5" thickBot="1">
      <c r="A42" s="37"/>
      <c r="B42" s="23" t="s">
        <v>50</v>
      </c>
      <c r="C42" s="173">
        <v>3.6499999999999998E-2</v>
      </c>
      <c r="D42" s="174"/>
      <c r="E42" s="174"/>
      <c r="F42" s="174"/>
      <c r="G42" s="174"/>
      <c r="H42" s="174"/>
      <c r="I42" s="174"/>
      <c r="J42" s="175"/>
    </row>
    <row r="43" spans="1:21">
      <c r="A43" s="37"/>
      <c r="B43" s="37"/>
      <c r="C43" s="24"/>
      <c r="D43" s="24"/>
      <c r="E43" s="24"/>
      <c r="F43" s="24"/>
      <c r="G43" s="24"/>
      <c r="H43" s="24"/>
      <c r="I43" s="24"/>
      <c r="J43" s="25"/>
    </row>
    <row r="44" spans="1:21" ht="13.5" thickBot="1">
      <c r="A44" s="37"/>
      <c r="B44" s="37"/>
      <c r="C44" s="24"/>
      <c r="D44" s="24"/>
      <c r="E44" s="24"/>
      <c r="F44" s="24"/>
      <c r="G44" s="24"/>
      <c r="H44" s="24"/>
      <c r="I44" s="24"/>
      <c r="J44" s="25"/>
    </row>
    <row r="45" spans="1:21" ht="33.75" customHeight="1" thickBot="1">
      <c r="A45" s="83"/>
      <c r="B45" s="176" t="s">
        <v>51</v>
      </c>
      <c r="C45" s="177"/>
      <c r="D45" s="177"/>
      <c r="E45" s="177"/>
      <c r="F45" s="177"/>
      <c r="G45" s="177"/>
      <c r="H45" s="177"/>
      <c r="I45" s="177"/>
      <c r="J45" s="178"/>
    </row>
  </sheetData>
  <mergeCells count="33">
    <mergeCell ref="B2:J2"/>
    <mergeCell ref="B4:J5"/>
    <mergeCell ref="B18:J18"/>
    <mergeCell ref="C19:H20"/>
    <mergeCell ref="I19:J20"/>
    <mergeCell ref="D21:E21"/>
    <mergeCell ref="G21:H21"/>
    <mergeCell ref="D22:E22"/>
    <mergeCell ref="G22:H22"/>
    <mergeCell ref="D23:E23"/>
    <mergeCell ref="G23:H23"/>
    <mergeCell ref="C31:J31"/>
    <mergeCell ref="D24:E24"/>
    <mergeCell ref="G24:H24"/>
    <mergeCell ref="D25:E25"/>
    <mergeCell ref="G25:H25"/>
    <mergeCell ref="D26:E26"/>
    <mergeCell ref="G26:H26"/>
    <mergeCell ref="D27:E27"/>
    <mergeCell ref="G27:H27"/>
    <mergeCell ref="B28:J28"/>
    <mergeCell ref="C29:J29"/>
    <mergeCell ref="C30:J30"/>
    <mergeCell ref="B40:J40"/>
    <mergeCell ref="C41:J41"/>
    <mergeCell ref="C42:J42"/>
    <mergeCell ref="B45:J45"/>
    <mergeCell ref="C32:J32"/>
    <mergeCell ref="C33:J33"/>
    <mergeCell ref="C34:J34"/>
    <mergeCell ref="C35:J35"/>
    <mergeCell ref="C36:I36"/>
    <mergeCell ref="C37:J37"/>
  </mergeCells>
  <conditionalFormatting sqref="J21:J26">
    <cfRule type="cellIs" dxfId="4" priority="5" stopIfTrue="1" operator="notBetween">
      <formula>D21</formula>
      <formula>G21</formula>
    </cfRule>
  </conditionalFormatting>
  <conditionalFormatting sqref="C29:C35">
    <cfRule type="cellIs" dxfId="3" priority="4" stopIfTrue="1" operator="notEqual">
      <formula>"ok"</formula>
    </cfRule>
  </conditionalFormatting>
  <conditionalFormatting sqref="C37:J37">
    <cfRule type="cellIs" dxfId="2" priority="2" stopIfTrue="1" operator="equal">
      <formula>$L$30</formula>
    </cfRule>
    <cfRule type="cellIs" dxfId="1" priority="3" stopIfTrue="1" operator="notEqual">
      <formula>$L$30</formula>
    </cfRule>
  </conditionalFormatting>
  <conditionalFormatting sqref="J27">
    <cfRule type="expression" dxfId="0" priority="1" stopIfTrue="1">
      <formula>$L$27&lt;&gt;0</formula>
    </cfRule>
  </conditionalFormatting>
  <dataValidations count="2">
    <dataValidation allowBlank="1" showInputMessage="1" showErrorMessage="1" promptTitle="Fórnula TCU Acórdão 2622/2013" prompt="Rodovias, ferrovias, obras urbanas" sqref="C36:I36 IY36:JE36 SU36:TA36 ACQ36:ACW36 AMM36:AMS36 AWI36:AWO36 BGE36:BGK36 BQA36:BQG36 BZW36:CAC36 CJS36:CJY36 CTO36:CTU36 DDK36:DDQ36 DNG36:DNM36 DXC36:DXI36 EGY36:EHE36 EQU36:ERA36 FAQ36:FAW36 FKM36:FKS36 FUI36:FUO36 GEE36:GEK36 GOA36:GOG36 GXW36:GYC36 HHS36:HHY36 HRO36:HRU36 IBK36:IBQ36 ILG36:ILM36 IVC36:IVI36 JEY36:JFE36 JOU36:JPA36 JYQ36:JYW36 KIM36:KIS36 KSI36:KSO36 LCE36:LCK36 LMA36:LMG36 LVW36:LWC36 MFS36:MFY36 MPO36:MPU36 MZK36:MZQ36 NJG36:NJM36 NTC36:NTI36 OCY36:ODE36 OMU36:ONA36 OWQ36:OWW36 PGM36:PGS36 PQI36:PQO36 QAE36:QAK36 QKA36:QKG36 QTW36:QUC36 RDS36:RDY36 RNO36:RNU36 RXK36:RXQ36 SHG36:SHM36 SRC36:SRI36 TAY36:TBE36 TKU36:TLA36 TUQ36:TUW36 UEM36:UES36 UOI36:UOO36 UYE36:UYK36 VIA36:VIG36 VRW36:VSC36 WBS36:WBY36 WLO36:WLU36 WVK36:WVQ36 C65572:I65572 IY65572:JE65572 SU65572:TA65572 ACQ65572:ACW65572 AMM65572:AMS65572 AWI65572:AWO65572 BGE65572:BGK65572 BQA65572:BQG65572 BZW65572:CAC65572 CJS65572:CJY65572 CTO65572:CTU65572 DDK65572:DDQ65572 DNG65572:DNM65572 DXC65572:DXI65572 EGY65572:EHE65572 EQU65572:ERA65572 FAQ65572:FAW65572 FKM65572:FKS65572 FUI65572:FUO65572 GEE65572:GEK65572 GOA65572:GOG65572 GXW65572:GYC65572 HHS65572:HHY65572 HRO65572:HRU65572 IBK65572:IBQ65572 ILG65572:ILM65572 IVC65572:IVI65572 JEY65572:JFE65572 JOU65572:JPA65572 JYQ65572:JYW65572 KIM65572:KIS65572 KSI65572:KSO65572 LCE65572:LCK65572 LMA65572:LMG65572 LVW65572:LWC65572 MFS65572:MFY65572 MPO65572:MPU65572 MZK65572:MZQ65572 NJG65572:NJM65572 NTC65572:NTI65572 OCY65572:ODE65572 OMU65572:ONA65572 OWQ65572:OWW65572 PGM65572:PGS65572 PQI65572:PQO65572 QAE65572:QAK65572 QKA65572:QKG65572 QTW65572:QUC65572 RDS65572:RDY65572 RNO65572:RNU65572 RXK65572:RXQ65572 SHG65572:SHM65572 SRC65572:SRI65572 TAY65572:TBE65572 TKU65572:TLA65572 TUQ65572:TUW65572 UEM65572:UES65572 UOI65572:UOO65572 UYE65572:UYK65572 VIA65572:VIG65572 VRW65572:VSC65572 WBS65572:WBY65572 WLO65572:WLU65572 WVK65572:WVQ65572 C131108:I131108 IY131108:JE131108 SU131108:TA131108 ACQ131108:ACW131108 AMM131108:AMS131108 AWI131108:AWO131108 BGE131108:BGK131108 BQA131108:BQG131108 BZW131108:CAC131108 CJS131108:CJY131108 CTO131108:CTU131108 DDK131108:DDQ131108 DNG131108:DNM131108 DXC131108:DXI131108 EGY131108:EHE131108 EQU131108:ERA131108 FAQ131108:FAW131108 FKM131108:FKS131108 FUI131108:FUO131108 GEE131108:GEK131108 GOA131108:GOG131108 GXW131108:GYC131108 HHS131108:HHY131108 HRO131108:HRU131108 IBK131108:IBQ131108 ILG131108:ILM131108 IVC131108:IVI131108 JEY131108:JFE131108 JOU131108:JPA131108 JYQ131108:JYW131108 KIM131108:KIS131108 KSI131108:KSO131108 LCE131108:LCK131108 LMA131108:LMG131108 LVW131108:LWC131108 MFS131108:MFY131108 MPO131108:MPU131108 MZK131108:MZQ131108 NJG131108:NJM131108 NTC131108:NTI131108 OCY131108:ODE131108 OMU131108:ONA131108 OWQ131108:OWW131108 PGM131108:PGS131108 PQI131108:PQO131108 QAE131108:QAK131108 QKA131108:QKG131108 QTW131108:QUC131108 RDS131108:RDY131108 RNO131108:RNU131108 RXK131108:RXQ131108 SHG131108:SHM131108 SRC131108:SRI131108 TAY131108:TBE131108 TKU131108:TLA131108 TUQ131108:TUW131108 UEM131108:UES131108 UOI131108:UOO131108 UYE131108:UYK131108 VIA131108:VIG131108 VRW131108:VSC131108 WBS131108:WBY131108 WLO131108:WLU131108 WVK131108:WVQ131108 C196644:I196644 IY196644:JE196644 SU196644:TA196644 ACQ196644:ACW196644 AMM196644:AMS196644 AWI196644:AWO196644 BGE196644:BGK196644 BQA196644:BQG196644 BZW196644:CAC196644 CJS196644:CJY196644 CTO196644:CTU196644 DDK196644:DDQ196644 DNG196644:DNM196644 DXC196644:DXI196644 EGY196644:EHE196644 EQU196644:ERA196644 FAQ196644:FAW196644 FKM196644:FKS196644 FUI196644:FUO196644 GEE196644:GEK196644 GOA196644:GOG196644 GXW196644:GYC196644 HHS196644:HHY196644 HRO196644:HRU196644 IBK196644:IBQ196644 ILG196644:ILM196644 IVC196644:IVI196644 JEY196644:JFE196644 JOU196644:JPA196644 JYQ196644:JYW196644 KIM196644:KIS196644 KSI196644:KSO196644 LCE196644:LCK196644 LMA196644:LMG196644 LVW196644:LWC196644 MFS196644:MFY196644 MPO196644:MPU196644 MZK196644:MZQ196644 NJG196644:NJM196644 NTC196644:NTI196644 OCY196644:ODE196644 OMU196644:ONA196644 OWQ196644:OWW196644 PGM196644:PGS196644 PQI196644:PQO196644 QAE196644:QAK196644 QKA196644:QKG196644 QTW196644:QUC196644 RDS196644:RDY196644 RNO196644:RNU196644 RXK196644:RXQ196644 SHG196644:SHM196644 SRC196644:SRI196644 TAY196644:TBE196644 TKU196644:TLA196644 TUQ196644:TUW196644 UEM196644:UES196644 UOI196644:UOO196644 UYE196644:UYK196644 VIA196644:VIG196644 VRW196644:VSC196644 WBS196644:WBY196644 WLO196644:WLU196644 WVK196644:WVQ196644 C262180:I262180 IY262180:JE262180 SU262180:TA262180 ACQ262180:ACW262180 AMM262180:AMS262180 AWI262180:AWO262180 BGE262180:BGK262180 BQA262180:BQG262180 BZW262180:CAC262180 CJS262180:CJY262180 CTO262180:CTU262180 DDK262180:DDQ262180 DNG262180:DNM262180 DXC262180:DXI262180 EGY262180:EHE262180 EQU262180:ERA262180 FAQ262180:FAW262180 FKM262180:FKS262180 FUI262180:FUO262180 GEE262180:GEK262180 GOA262180:GOG262180 GXW262180:GYC262180 HHS262180:HHY262180 HRO262180:HRU262180 IBK262180:IBQ262180 ILG262180:ILM262180 IVC262180:IVI262180 JEY262180:JFE262180 JOU262180:JPA262180 JYQ262180:JYW262180 KIM262180:KIS262180 KSI262180:KSO262180 LCE262180:LCK262180 LMA262180:LMG262180 LVW262180:LWC262180 MFS262180:MFY262180 MPO262180:MPU262180 MZK262180:MZQ262180 NJG262180:NJM262180 NTC262180:NTI262180 OCY262180:ODE262180 OMU262180:ONA262180 OWQ262180:OWW262180 PGM262180:PGS262180 PQI262180:PQO262180 QAE262180:QAK262180 QKA262180:QKG262180 QTW262180:QUC262180 RDS262180:RDY262180 RNO262180:RNU262180 RXK262180:RXQ262180 SHG262180:SHM262180 SRC262180:SRI262180 TAY262180:TBE262180 TKU262180:TLA262180 TUQ262180:TUW262180 UEM262180:UES262180 UOI262180:UOO262180 UYE262180:UYK262180 VIA262180:VIG262180 VRW262180:VSC262180 WBS262180:WBY262180 WLO262180:WLU262180 WVK262180:WVQ262180 C327716:I327716 IY327716:JE327716 SU327716:TA327716 ACQ327716:ACW327716 AMM327716:AMS327716 AWI327716:AWO327716 BGE327716:BGK327716 BQA327716:BQG327716 BZW327716:CAC327716 CJS327716:CJY327716 CTO327716:CTU327716 DDK327716:DDQ327716 DNG327716:DNM327716 DXC327716:DXI327716 EGY327716:EHE327716 EQU327716:ERA327716 FAQ327716:FAW327716 FKM327716:FKS327716 FUI327716:FUO327716 GEE327716:GEK327716 GOA327716:GOG327716 GXW327716:GYC327716 HHS327716:HHY327716 HRO327716:HRU327716 IBK327716:IBQ327716 ILG327716:ILM327716 IVC327716:IVI327716 JEY327716:JFE327716 JOU327716:JPA327716 JYQ327716:JYW327716 KIM327716:KIS327716 KSI327716:KSO327716 LCE327716:LCK327716 LMA327716:LMG327716 LVW327716:LWC327716 MFS327716:MFY327716 MPO327716:MPU327716 MZK327716:MZQ327716 NJG327716:NJM327716 NTC327716:NTI327716 OCY327716:ODE327716 OMU327716:ONA327716 OWQ327716:OWW327716 PGM327716:PGS327716 PQI327716:PQO327716 QAE327716:QAK327716 QKA327716:QKG327716 QTW327716:QUC327716 RDS327716:RDY327716 RNO327716:RNU327716 RXK327716:RXQ327716 SHG327716:SHM327716 SRC327716:SRI327716 TAY327716:TBE327716 TKU327716:TLA327716 TUQ327716:TUW327716 UEM327716:UES327716 UOI327716:UOO327716 UYE327716:UYK327716 VIA327716:VIG327716 VRW327716:VSC327716 WBS327716:WBY327716 WLO327716:WLU327716 WVK327716:WVQ327716 C393252:I393252 IY393252:JE393252 SU393252:TA393252 ACQ393252:ACW393252 AMM393252:AMS393252 AWI393252:AWO393252 BGE393252:BGK393252 BQA393252:BQG393252 BZW393252:CAC393252 CJS393252:CJY393252 CTO393252:CTU393252 DDK393252:DDQ393252 DNG393252:DNM393252 DXC393252:DXI393252 EGY393252:EHE393252 EQU393252:ERA393252 FAQ393252:FAW393252 FKM393252:FKS393252 FUI393252:FUO393252 GEE393252:GEK393252 GOA393252:GOG393252 GXW393252:GYC393252 HHS393252:HHY393252 HRO393252:HRU393252 IBK393252:IBQ393252 ILG393252:ILM393252 IVC393252:IVI393252 JEY393252:JFE393252 JOU393252:JPA393252 JYQ393252:JYW393252 KIM393252:KIS393252 KSI393252:KSO393252 LCE393252:LCK393252 LMA393252:LMG393252 LVW393252:LWC393252 MFS393252:MFY393252 MPO393252:MPU393252 MZK393252:MZQ393252 NJG393252:NJM393252 NTC393252:NTI393252 OCY393252:ODE393252 OMU393252:ONA393252 OWQ393252:OWW393252 PGM393252:PGS393252 PQI393252:PQO393252 QAE393252:QAK393252 QKA393252:QKG393252 QTW393252:QUC393252 RDS393252:RDY393252 RNO393252:RNU393252 RXK393252:RXQ393252 SHG393252:SHM393252 SRC393252:SRI393252 TAY393252:TBE393252 TKU393252:TLA393252 TUQ393252:TUW393252 UEM393252:UES393252 UOI393252:UOO393252 UYE393252:UYK393252 VIA393252:VIG393252 VRW393252:VSC393252 WBS393252:WBY393252 WLO393252:WLU393252 WVK393252:WVQ393252 C458788:I458788 IY458788:JE458788 SU458788:TA458788 ACQ458788:ACW458788 AMM458788:AMS458788 AWI458788:AWO458788 BGE458788:BGK458788 BQA458788:BQG458788 BZW458788:CAC458788 CJS458788:CJY458788 CTO458788:CTU458788 DDK458788:DDQ458788 DNG458788:DNM458788 DXC458788:DXI458788 EGY458788:EHE458788 EQU458788:ERA458788 FAQ458788:FAW458788 FKM458788:FKS458788 FUI458788:FUO458788 GEE458788:GEK458788 GOA458788:GOG458788 GXW458788:GYC458788 HHS458788:HHY458788 HRO458788:HRU458788 IBK458788:IBQ458788 ILG458788:ILM458788 IVC458788:IVI458788 JEY458788:JFE458788 JOU458788:JPA458788 JYQ458788:JYW458788 KIM458788:KIS458788 KSI458788:KSO458788 LCE458788:LCK458788 LMA458788:LMG458788 LVW458788:LWC458788 MFS458788:MFY458788 MPO458788:MPU458788 MZK458788:MZQ458788 NJG458788:NJM458788 NTC458788:NTI458788 OCY458788:ODE458788 OMU458788:ONA458788 OWQ458788:OWW458788 PGM458788:PGS458788 PQI458788:PQO458788 QAE458788:QAK458788 QKA458788:QKG458788 QTW458788:QUC458788 RDS458788:RDY458788 RNO458788:RNU458788 RXK458788:RXQ458788 SHG458788:SHM458788 SRC458788:SRI458788 TAY458788:TBE458788 TKU458788:TLA458788 TUQ458788:TUW458788 UEM458788:UES458788 UOI458788:UOO458788 UYE458788:UYK458788 VIA458788:VIG458788 VRW458788:VSC458788 WBS458788:WBY458788 WLO458788:WLU458788 WVK458788:WVQ458788 C524324:I524324 IY524324:JE524324 SU524324:TA524324 ACQ524324:ACW524324 AMM524324:AMS524324 AWI524324:AWO524324 BGE524324:BGK524324 BQA524324:BQG524324 BZW524324:CAC524324 CJS524324:CJY524324 CTO524324:CTU524324 DDK524324:DDQ524324 DNG524324:DNM524324 DXC524324:DXI524324 EGY524324:EHE524324 EQU524324:ERA524324 FAQ524324:FAW524324 FKM524324:FKS524324 FUI524324:FUO524324 GEE524324:GEK524324 GOA524324:GOG524324 GXW524324:GYC524324 HHS524324:HHY524324 HRO524324:HRU524324 IBK524324:IBQ524324 ILG524324:ILM524324 IVC524324:IVI524324 JEY524324:JFE524324 JOU524324:JPA524324 JYQ524324:JYW524324 KIM524324:KIS524324 KSI524324:KSO524324 LCE524324:LCK524324 LMA524324:LMG524324 LVW524324:LWC524324 MFS524324:MFY524324 MPO524324:MPU524324 MZK524324:MZQ524324 NJG524324:NJM524324 NTC524324:NTI524324 OCY524324:ODE524324 OMU524324:ONA524324 OWQ524324:OWW524324 PGM524324:PGS524324 PQI524324:PQO524324 QAE524324:QAK524324 QKA524324:QKG524324 QTW524324:QUC524324 RDS524324:RDY524324 RNO524324:RNU524324 RXK524324:RXQ524324 SHG524324:SHM524324 SRC524324:SRI524324 TAY524324:TBE524324 TKU524324:TLA524324 TUQ524324:TUW524324 UEM524324:UES524324 UOI524324:UOO524324 UYE524324:UYK524324 VIA524324:VIG524324 VRW524324:VSC524324 WBS524324:WBY524324 WLO524324:WLU524324 WVK524324:WVQ524324 C589860:I589860 IY589860:JE589860 SU589860:TA589860 ACQ589860:ACW589860 AMM589860:AMS589860 AWI589860:AWO589860 BGE589860:BGK589860 BQA589860:BQG589860 BZW589860:CAC589860 CJS589860:CJY589860 CTO589860:CTU589860 DDK589860:DDQ589860 DNG589860:DNM589860 DXC589860:DXI589860 EGY589860:EHE589860 EQU589860:ERA589860 FAQ589860:FAW589860 FKM589860:FKS589860 FUI589860:FUO589860 GEE589860:GEK589860 GOA589860:GOG589860 GXW589860:GYC589860 HHS589860:HHY589860 HRO589860:HRU589860 IBK589860:IBQ589860 ILG589860:ILM589860 IVC589860:IVI589860 JEY589860:JFE589860 JOU589860:JPA589860 JYQ589860:JYW589860 KIM589860:KIS589860 KSI589860:KSO589860 LCE589860:LCK589860 LMA589860:LMG589860 LVW589860:LWC589860 MFS589860:MFY589860 MPO589860:MPU589860 MZK589860:MZQ589860 NJG589860:NJM589860 NTC589860:NTI589860 OCY589860:ODE589860 OMU589860:ONA589860 OWQ589860:OWW589860 PGM589860:PGS589860 PQI589860:PQO589860 QAE589860:QAK589860 QKA589860:QKG589860 QTW589860:QUC589860 RDS589860:RDY589860 RNO589860:RNU589860 RXK589860:RXQ589860 SHG589860:SHM589860 SRC589860:SRI589860 TAY589860:TBE589860 TKU589860:TLA589860 TUQ589860:TUW589860 UEM589860:UES589860 UOI589860:UOO589860 UYE589860:UYK589860 VIA589860:VIG589860 VRW589860:VSC589860 WBS589860:WBY589860 WLO589860:WLU589860 WVK589860:WVQ589860 C655396:I655396 IY655396:JE655396 SU655396:TA655396 ACQ655396:ACW655396 AMM655396:AMS655396 AWI655396:AWO655396 BGE655396:BGK655396 BQA655396:BQG655396 BZW655396:CAC655396 CJS655396:CJY655396 CTO655396:CTU655396 DDK655396:DDQ655396 DNG655396:DNM655396 DXC655396:DXI655396 EGY655396:EHE655396 EQU655396:ERA655396 FAQ655396:FAW655396 FKM655396:FKS655396 FUI655396:FUO655396 GEE655396:GEK655396 GOA655396:GOG655396 GXW655396:GYC655396 HHS655396:HHY655396 HRO655396:HRU655396 IBK655396:IBQ655396 ILG655396:ILM655396 IVC655396:IVI655396 JEY655396:JFE655396 JOU655396:JPA655396 JYQ655396:JYW655396 KIM655396:KIS655396 KSI655396:KSO655396 LCE655396:LCK655396 LMA655396:LMG655396 LVW655396:LWC655396 MFS655396:MFY655396 MPO655396:MPU655396 MZK655396:MZQ655396 NJG655396:NJM655396 NTC655396:NTI655396 OCY655396:ODE655396 OMU655396:ONA655396 OWQ655396:OWW655396 PGM655396:PGS655396 PQI655396:PQO655396 QAE655396:QAK655396 QKA655396:QKG655396 QTW655396:QUC655396 RDS655396:RDY655396 RNO655396:RNU655396 RXK655396:RXQ655396 SHG655396:SHM655396 SRC655396:SRI655396 TAY655396:TBE655396 TKU655396:TLA655396 TUQ655396:TUW655396 UEM655396:UES655396 UOI655396:UOO655396 UYE655396:UYK655396 VIA655396:VIG655396 VRW655396:VSC655396 WBS655396:WBY655396 WLO655396:WLU655396 WVK655396:WVQ655396 C720932:I720932 IY720932:JE720932 SU720932:TA720932 ACQ720932:ACW720932 AMM720932:AMS720932 AWI720932:AWO720932 BGE720932:BGK720932 BQA720932:BQG720932 BZW720932:CAC720932 CJS720932:CJY720932 CTO720932:CTU720932 DDK720932:DDQ720932 DNG720932:DNM720932 DXC720932:DXI720932 EGY720932:EHE720932 EQU720932:ERA720932 FAQ720932:FAW720932 FKM720932:FKS720932 FUI720932:FUO720932 GEE720932:GEK720932 GOA720932:GOG720932 GXW720932:GYC720932 HHS720932:HHY720932 HRO720932:HRU720932 IBK720932:IBQ720932 ILG720932:ILM720932 IVC720932:IVI720932 JEY720932:JFE720932 JOU720932:JPA720932 JYQ720932:JYW720932 KIM720932:KIS720932 KSI720932:KSO720932 LCE720932:LCK720932 LMA720932:LMG720932 LVW720932:LWC720932 MFS720932:MFY720932 MPO720932:MPU720932 MZK720932:MZQ720932 NJG720932:NJM720932 NTC720932:NTI720932 OCY720932:ODE720932 OMU720932:ONA720932 OWQ720932:OWW720932 PGM720932:PGS720932 PQI720932:PQO720932 QAE720932:QAK720932 QKA720932:QKG720932 QTW720932:QUC720932 RDS720932:RDY720932 RNO720932:RNU720932 RXK720932:RXQ720932 SHG720932:SHM720932 SRC720932:SRI720932 TAY720932:TBE720932 TKU720932:TLA720932 TUQ720932:TUW720932 UEM720932:UES720932 UOI720932:UOO720932 UYE720932:UYK720932 VIA720932:VIG720932 VRW720932:VSC720932 WBS720932:WBY720932 WLO720932:WLU720932 WVK720932:WVQ720932 C786468:I786468 IY786468:JE786468 SU786468:TA786468 ACQ786468:ACW786468 AMM786468:AMS786468 AWI786468:AWO786468 BGE786468:BGK786468 BQA786468:BQG786468 BZW786468:CAC786468 CJS786468:CJY786468 CTO786468:CTU786468 DDK786468:DDQ786468 DNG786468:DNM786468 DXC786468:DXI786468 EGY786468:EHE786468 EQU786468:ERA786468 FAQ786468:FAW786468 FKM786468:FKS786468 FUI786468:FUO786468 GEE786468:GEK786468 GOA786468:GOG786468 GXW786468:GYC786468 HHS786468:HHY786468 HRO786468:HRU786468 IBK786468:IBQ786468 ILG786468:ILM786468 IVC786468:IVI786468 JEY786468:JFE786468 JOU786468:JPA786468 JYQ786468:JYW786468 KIM786468:KIS786468 KSI786468:KSO786468 LCE786468:LCK786468 LMA786468:LMG786468 LVW786468:LWC786468 MFS786468:MFY786468 MPO786468:MPU786468 MZK786468:MZQ786468 NJG786468:NJM786468 NTC786468:NTI786468 OCY786468:ODE786468 OMU786468:ONA786468 OWQ786468:OWW786468 PGM786468:PGS786468 PQI786468:PQO786468 QAE786468:QAK786468 QKA786468:QKG786468 QTW786468:QUC786468 RDS786468:RDY786468 RNO786468:RNU786468 RXK786468:RXQ786468 SHG786468:SHM786468 SRC786468:SRI786468 TAY786468:TBE786468 TKU786468:TLA786468 TUQ786468:TUW786468 UEM786468:UES786468 UOI786468:UOO786468 UYE786468:UYK786468 VIA786468:VIG786468 VRW786468:VSC786468 WBS786468:WBY786468 WLO786468:WLU786468 WVK786468:WVQ786468 C852004:I852004 IY852004:JE852004 SU852004:TA852004 ACQ852004:ACW852004 AMM852004:AMS852004 AWI852004:AWO852004 BGE852004:BGK852004 BQA852004:BQG852004 BZW852004:CAC852004 CJS852004:CJY852004 CTO852004:CTU852004 DDK852004:DDQ852004 DNG852004:DNM852004 DXC852004:DXI852004 EGY852004:EHE852004 EQU852004:ERA852004 FAQ852004:FAW852004 FKM852004:FKS852004 FUI852004:FUO852004 GEE852004:GEK852004 GOA852004:GOG852004 GXW852004:GYC852004 HHS852004:HHY852004 HRO852004:HRU852004 IBK852004:IBQ852004 ILG852004:ILM852004 IVC852004:IVI852004 JEY852004:JFE852004 JOU852004:JPA852004 JYQ852004:JYW852004 KIM852004:KIS852004 KSI852004:KSO852004 LCE852004:LCK852004 LMA852004:LMG852004 LVW852004:LWC852004 MFS852004:MFY852004 MPO852004:MPU852004 MZK852004:MZQ852004 NJG852004:NJM852004 NTC852004:NTI852004 OCY852004:ODE852004 OMU852004:ONA852004 OWQ852004:OWW852004 PGM852004:PGS852004 PQI852004:PQO852004 QAE852004:QAK852004 QKA852004:QKG852004 QTW852004:QUC852004 RDS852004:RDY852004 RNO852004:RNU852004 RXK852004:RXQ852004 SHG852004:SHM852004 SRC852004:SRI852004 TAY852004:TBE852004 TKU852004:TLA852004 TUQ852004:TUW852004 UEM852004:UES852004 UOI852004:UOO852004 UYE852004:UYK852004 VIA852004:VIG852004 VRW852004:VSC852004 WBS852004:WBY852004 WLO852004:WLU852004 WVK852004:WVQ852004 C917540:I917540 IY917540:JE917540 SU917540:TA917540 ACQ917540:ACW917540 AMM917540:AMS917540 AWI917540:AWO917540 BGE917540:BGK917540 BQA917540:BQG917540 BZW917540:CAC917540 CJS917540:CJY917540 CTO917540:CTU917540 DDK917540:DDQ917540 DNG917540:DNM917540 DXC917540:DXI917540 EGY917540:EHE917540 EQU917540:ERA917540 FAQ917540:FAW917540 FKM917540:FKS917540 FUI917540:FUO917540 GEE917540:GEK917540 GOA917540:GOG917540 GXW917540:GYC917540 HHS917540:HHY917540 HRO917540:HRU917540 IBK917540:IBQ917540 ILG917540:ILM917540 IVC917540:IVI917540 JEY917540:JFE917540 JOU917540:JPA917540 JYQ917540:JYW917540 KIM917540:KIS917540 KSI917540:KSO917540 LCE917540:LCK917540 LMA917540:LMG917540 LVW917540:LWC917540 MFS917540:MFY917540 MPO917540:MPU917540 MZK917540:MZQ917540 NJG917540:NJM917540 NTC917540:NTI917540 OCY917540:ODE917540 OMU917540:ONA917540 OWQ917540:OWW917540 PGM917540:PGS917540 PQI917540:PQO917540 QAE917540:QAK917540 QKA917540:QKG917540 QTW917540:QUC917540 RDS917540:RDY917540 RNO917540:RNU917540 RXK917540:RXQ917540 SHG917540:SHM917540 SRC917540:SRI917540 TAY917540:TBE917540 TKU917540:TLA917540 TUQ917540:TUW917540 UEM917540:UES917540 UOI917540:UOO917540 UYE917540:UYK917540 VIA917540:VIG917540 VRW917540:VSC917540 WBS917540:WBY917540 WLO917540:WLU917540 WVK917540:WVQ917540 C983076:I983076 IY983076:JE983076 SU983076:TA983076 ACQ983076:ACW983076 AMM983076:AMS983076 AWI983076:AWO983076 BGE983076:BGK983076 BQA983076:BQG983076 BZW983076:CAC983076 CJS983076:CJY983076 CTO983076:CTU983076 DDK983076:DDQ983076 DNG983076:DNM983076 DXC983076:DXI983076 EGY983076:EHE983076 EQU983076:ERA983076 FAQ983076:FAW983076 FKM983076:FKS983076 FUI983076:FUO983076 GEE983076:GEK983076 GOA983076:GOG983076 GXW983076:GYC983076 HHS983076:HHY983076 HRO983076:HRU983076 IBK983076:IBQ983076 ILG983076:ILM983076 IVC983076:IVI983076 JEY983076:JFE983076 JOU983076:JPA983076 JYQ983076:JYW983076 KIM983076:KIS983076 KSI983076:KSO983076 LCE983076:LCK983076 LMA983076:LMG983076 LVW983076:LWC983076 MFS983076:MFY983076 MPO983076:MPU983076 MZK983076:MZQ983076 NJG983076:NJM983076 NTC983076:NTI983076 OCY983076:ODE983076 OMU983076:ONA983076 OWQ983076:OWW983076 PGM983076:PGS983076 PQI983076:PQO983076 QAE983076:QAK983076 QKA983076:QKG983076 QTW983076:QUC983076 RDS983076:RDY983076 RNO983076:RNU983076 RXK983076:RXQ983076 SHG983076:SHM983076 SRC983076:SRI983076 TAY983076:TBE983076 TKU983076:TLA983076 TUQ983076:TUW983076 UEM983076:UES983076 UOI983076:UOO983076 UYE983076:UYK983076 VIA983076:VIG983076 VRW983076:VSC983076 WBS983076:WBY983076 WLO983076:WLU983076 WVK983076:WVQ983076"/>
    <dataValidation allowBlank="1" showInputMessage="1" showErrorMessage="1" promptTitle="Encargos sociais" prompt="Para encargos sociais desonerados usar 4,5%." sqref="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P27:R27 JL27:JN27 TH27:TJ27 ADD27:ADF27 AMZ27:ANB27 AWV27:AWX27 BGR27:BGT27 BQN27:BQP27 CAJ27:CAL27 CKF27:CKH27 CUB27:CUD27 DDX27:DDZ27 DNT27:DNV27 DXP27:DXR27 EHL27:EHN27 ERH27:ERJ27 FBD27:FBF27 FKZ27:FLB27 FUV27:FUX27 GER27:GET27 GON27:GOP27 GYJ27:GYL27 HIF27:HIH27 HSB27:HSD27 IBX27:IBZ27 ILT27:ILV27 IVP27:IVR27 JFL27:JFN27 JPH27:JPJ27 JZD27:JZF27 KIZ27:KJB27 KSV27:KSX27 LCR27:LCT27 LMN27:LMP27 LWJ27:LWL27 MGF27:MGH27 MQB27:MQD27 MZX27:MZZ27 NJT27:NJV27 NTP27:NTR27 ODL27:ODN27 ONH27:ONJ27 OXD27:OXF27 PGZ27:PHB27 PQV27:PQX27 QAR27:QAT27 QKN27:QKP27 QUJ27:QUL27 REF27:REH27 ROB27:ROD27 RXX27:RXZ27 SHT27:SHV27 SRP27:SRR27 TBL27:TBN27 TLH27:TLJ27 TVD27:TVF27 UEZ27:UFB27 UOV27:UOX27 UYR27:UYT27 VIN27:VIP27 VSJ27:VSL27 WCF27:WCH27 WMB27:WMD27 WVX27:WVZ27 P65563:R65563 JL65563:JN65563 TH65563:TJ65563 ADD65563:ADF65563 AMZ65563:ANB65563 AWV65563:AWX65563 BGR65563:BGT65563 BQN65563:BQP65563 CAJ65563:CAL65563 CKF65563:CKH65563 CUB65563:CUD65563 DDX65563:DDZ65563 DNT65563:DNV65563 DXP65563:DXR65563 EHL65563:EHN65563 ERH65563:ERJ65563 FBD65563:FBF65563 FKZ65563:FLB65563 FUV65563:FUX65563 GER65563:GET65563 GON65563:GOP65563 GYJ65563:GYL65563 HIF65563:HIH65563 HSB65563:HSD65563 IBX65563:IBZ65563 ILT65563:ILV65563 IVP65563:IVR65563 JFL65563:JFN65563 JPH65563:JPJ65563 JZD65563:JZF65563 KIZ65563:KJB65563 KSV65563:KSX65563 LCR65563:LCT65563 LMN65563:LMP65563 LWJ65563:LWL65563 MGF65563:MGH65563 MQB65563:MQD65563 MZX65563:MZZ65563 NJT65563:NJV65563 NTP65563:NTR65563 ODL65563:ODN65563 ONH65563:ONJ65563 OXD65563:OXF65563 PGZ65563:PHB65563 PQV65563:PQX65563 QAR65563:QAT65563 QKN65563:QKP65563 QUJ65563:QUL65563 REF65563:REH65563 ROB65563:ROD65563 RXX65563:RXZ65563 SHT65563:SHV65563 SRP65563:SRR65563 TBL65563:TBN65563 TLH65563:TLJ65563 TVD65563:TVF65563 UEZ65563:UFB65563 UOV65563:UOX65563 UYR65563:UYT65563 VIN65563:VIP65563 VSJ65563:VSL65563 WCF65563:WCH65563 WMB65563:WMD65563 WVX65563:WVZ65563 P131099:R131099 JL131099:JN131099 TH131099:TJ131099 ADD131099:ADF131099 AMZ131099:ANB131099 AWV131099:AWX131099 BGR131099:BGT131099 BQN131099:BQP131099 CAJ131099:CAL131099 CKF131099:CKH131099 CUB131099:CUD131099 DDX131099:DDZ131099 DNT131099:DNV131099 DXP131099:DXR131099 EHL131099:EHN131099 ERH131099:ERJ131099 FBD131099:FBF131099 FKZ131099:FLB131099 FUV131099:FUX131099 GER131099:GET131099 GON131099:GOP131099 GYJ131099:GYL131099 HIF131099:HIH131099 HSB131099:HSD131099 IBX131099:IBZ131099 ILT131099:ILV131099 IVP131099:IVR131099 JFL131099:JFN131099 JPH131099:JPJ131099 JZD131099:JZF131099 KIZ131099:KJB131099 KSV131099:KSX131099 LCR131099:LCT131099 LMN131099:LMP131099 LWJ131099:LWL131099 MGF131099:MGH131099 MQB131099:MQD131099 MZX131099:MZZ131099 NJT131099:NJV131099 NTP131099:NTR131099 ODL131099:ODN131099 ONH131099:ONJ131099 OXD131099:OXF131099 PGZ131099:PHB131099 PQV131099:PQX131099 QAR131099:QAT131099 QKN131099:QKP131099 QUJ131099:QUL131099 REF131099:REH131099 ROB131099:ROD131099 RXX131099:RXZ131099 SHT131099:SHV131099 SRP131099:SRR131099 TBL131099:TBN131099 TLH131099:TLJ131099 TVD131099:TVF131099 UEZ131099:UFB131099 UOV131099:UOX131099 UYR131099:UYT131099 VIN131099:VIP131099 VSJ131099:VSL131099 WCF131099:WCH131099 WMB131099:WMD131099 WVX131099:WVZ131099 P196635:R196635 JL196635:JN196635 TH196635:TJ196635 ADD196635:ADF196635 AMZ196635:ANB196635 AWV196635:AWX196635 BGR196635:BGT196635 BQN196635:BQP196635 CAJ196635:CAL196635 CKF196635:CKH196635 CUB196635:CUD196635 DDX196635:DDZ196635 DNT196635:DNV196635 DXP196635:DXR196635 EHL196635:EHN196635 ERH196635:ERJ196635 FBD196635:FBF196635 FKZ196635:FLB196635 FUV196635:FUX196635 GER196635:GET196635 GON196635:GOP196635 GYJ196635:GYL196635 HIF196635:HIH196635 HSB196635:HSD196635 IBX196635:IBZ196635 ILT196635:ILV196635 IVP196635:IVR196635 JFL196635:JFN196635 JPH196635:JPJ196635 JZD196635:JZF196635 KIZ196635:KJB196635 KSV196635:KSX196635 LCR196635:LCT196635 LMN196635:LMP196635 LWJ196635:LWL196635 MGF196635:MGH196635 MQB196635:MQD196635 MZX196635:MZZ196635 NJT196635:NJV196635 NTP196635:NTR196635 ODL196635:ODN196635 ONH196635:ONJ196635 OXD196635:OXF196635 PGZ196635:PHB196635 PQV196635:PQX196635 QAR196635:QAT196635 QKN196635:QKP196635 QUJ196635:QUL196635 REF196635:REH196635 ROB196635:ROD196635 RXX196635:RXZ196635 SHT196635:SHV196635 SRP196635:SRR196635 TBL196635:TBN196635 TLH196635:TLJ196635 TVD196635:TVF196635 UEZ196635:UFB196635 UOV196635:UOX196635 UYR196635:UYT196635 VIN196635:VIP196635 VSJ196635:VSL196635 WCF196635:WCH196635 WMB196635:WMD196635 WVX196635:WVZ196635 P262171:R262171 JL262171:JN262171 TH262171:TJ262171 ADD262171:ADF262171 AMZ262171:ANB262171 AWV262171:AWX262171 BGR262171:BGT262171 BQN262171:BQP262171 CAJ262171:CAL262171 CKF262171:CKH262171 CUB262171:CUD262171 DDX262171:DDZ262171 DNT262171:DNV262171 DXP262171:DXR262171 EHL262171:EHN262171 ERH262171:ERJ262171 FBD262171:FBF262171 FKZ262171:FLB262171 FUV262171:FUX262171 GER262171:GET262171 GON262171:GOP262171 GYJ262171:GYL262171 HIF262171:HIH262171 HSB262171:HSD262171 IBX262171:IBZ262171 ILT262171:ILV262171 IVP262171:IVR262171 JFL262171:JFN262171 JPH262171:JPJ262171 JZD262171:JZF262171 KIZ262171:KJB262171 KSV262171:KSX262171 LCR262171:LCT262171 LMN262171:LMP262171 LWJ262171:LWL262171 MGF262171:MGH262171 MQB262171:MQD262171 MZX262171:MZZ262171 NJT262171:NJV262171 NTP262171:NTR262171 ODL262171:ODN262171 ONH262171:ONJ262171 OXD262171:OXF262171 PGZ262171:PHB262171 PQV262171:PQX262171 QAR262171:QAT262171 QKN262171:QKP262171 QUJ262171:QUL262171 REF262171:REH262171 ROB262171:ROD262171 RXX262171:RXZ262171 SHT262171:SHV262171 SRP262171:SRR262171 TBL262171:TBN262171 TLH262171:TLJ262171 TVD262171:TVF262171 UEZ262171:UFB262171 UOV262171:UOX262171 UYR262171:UYT262171 VIN262171:VIP262171 VSJ262171:VSL262171 WCF262171:WCH262171 WMB262171:WMD262171 WVX262171:WVZ262171 P327707:R327707 JL327707:JN327707 TH327707:TJ327707 ADD327707:ADF327707 AMZ327707:ANB327707 AWV327707:AWX327707 BGR327707:BGT327707 BQN327707:BQP327707 CAJ327707:CAL327707 CKF327707:CKH327707 CUB327707:CUD327707 DDX327707:DDZ327707 DNT327707:DNV327707 DXP327707:DXR327707 EHL327707:EHN327707 ERH327707:ERJ327707 FBD327707:FBF327707 FKZ327707:FLB327707 FUV327707:FUX327707 GER327707:GET327707 GON327707:GOP327707 GYJ327707:GYL327707 HIF327707:HIH327707 HSB327707:HSD327707 IBX327707:IBZ327707 ILT327707:ILV327707 IVP327707:IVR327707 JFL327707:JFN327707 JPH327707:JPJ327707 JZD327707:JZF327707 KIZ327707:KJB327707 KSV327707:KSX327707 LCR327707:LCT327707 LMN327707:LMP327707 LWJ327707:LWL327707 MGF327707:MGH327707 MQB327707:MQD327707 MZX327707:MZZ327707 NJT327707:NJV327707 NTP327707:NTR327707 ODL327707:ODN327707 ONH327707:ONJ327707 OXD327707:OXF327707 PGZ327707:PHB327707 PQV327707:PQX327707 QAR327707:QAT327707 QKN327707:QKP327707 QUJ327707:QUL327707 REF327707:REH327707 ROB327707:ROD327707 RXX327707:RXZ327707 SHT327707:SHV327707 SRP327707:SRR327707 TBL327707:TBN327707 TLH327707:TLJ327707 TVD327707:TVF327707 UEZ327707:UFB327707 UOV327707:UOX327707 UYR327707:UYT327707 VIN327707:VIP327707 VSJ327707:VSL327707 WCF327707:WCH327707 WMB327707:WMD327707 WVX327707:WVZ327707 P393243:R393243 JL393243:JN393243 TH393243:TJ393243 ADD393243:ADF393243 AMZ393243:ANB393243 AWV393243:AWX393243 BGR393243:BGT393243 BQN393243:BQP393243 CAJ393243:CAL393243 CKF393243:CKH393243 CUB393243:CUD393243 DDX393243:DDZ393243 DNT393243:DNV393243 DXP393243:DXR393243 EHL393243:EHN393243 ERH393243:ERJ393243 FBD393243:FBF393243 FKZ393243:FLB393243 FUV393243:FUX393243 GER393243:GET393243 GON393243:GOP393243 GYJ393243:GYL393243 HIF393243:HIH393243 HSB393243:HSD393243 IBX393243:IBZ393243 ILT393243:ILV393243 IVP393243:IVR393243 JFL393243:JFN393243 JPH393243:JPJ393243 JZD393243:JZF393243 KIZ393243:KJB393243 KSV393243:KSX393243 LCR393243:LCT393243 LMN393243:LMP393243 LWJ393243:LWL393243 MGF393243:MGH393243 MQB393243:MQD393243 MZX393243:MZZ393243 NJT393243:NJV393243 NTP393243:NTR393243 ODL393243:ODN393243 ONH393243:ONJ393243 OXD393243:OXF393243 PGZ393243:PHB393243 PQV393243:PQX393243 QAR393243:QAT393243 QKN393243:QKP393243 QUJ393243:QUL393243 REF393243:REH393243 ROB393243:ROD393243 RXX393243:RXZ393243 SHT393243:SHV393243 SRP393243:SRR393243 TBL393243:TBN393243 TLH393243:TLJ393243 TVD393243:TVF393243 UEZ393243:UFB393243 UOV393243:UOX393243 UYR393243:UYT393243 VIN393243:VIP393243 VSJ393243:VSL393243 WCF393243:WCH393243 WMB393243:WMD393243 WVX393243:WVZ393243 P458779:R458779 JL458779:JN458779 TH458779:TJ458779 ADD458779:ADF458779 AMZ458779:ANB458779 AWV458779:AWX458779 BGR458779:BGT458779 BQN458779:BQP458779 CAJ458779:CAL458779 CKF458779:CKH458779 CUB458779:CUD458779 DDX458779:DDZ458779 DNT458779:DNV458779 DXP458779:DXR458779 EHL458779:EHN458779 ERH458779:ERJ458779 FBD458779:FBF458779 FKZ458779:FLB458779 FUV458779:FUX458779 GER458779:GET458779 GON458779:GOP458779 GYJ458779:GYL458779 HIF458779:HIH458779 HSB458779:HSD458779 IBX458779:IBZ458779 ILT458779:ILV458779 IVP458779:IVR458779 JFL458779:JFN458779 JPH458779:JPJ458779 JZD458779:JZF458779 KIZ458779:KJB458779 KSV458779:KSX458779 LCR458779:LCT458779 LMN458779:LMP458779 LWJ458779:LWL458779 MGF458779:MGH458779 MQB458779:MQD458779 MZX458779:MZZ458779 NJT458779:NJV458779 NTP458779:NTR458779 ODL458779:ODN458779 ONH458779:ONJ458779 OXD458779:OXF458779 PGZ458779:PHB458779 PQV458779:PQX458779 QAR458779:QAT458779 QKN458779:QKP458779 QUJ458779:QUL458779 REF458779:REH458779 ROB458779:ROD458779 RXX458779:RXZ458779 SHT458779:SHV458779 SRP458779:SRR458779 TBL458779:TBN458779 TLH458779:TLJ458779 TVD458779:TVF458779 UEZ458779:UFB458779 UOV458779:UOX458779 UYR458779:UYT458779 VIN458779:VIP458779 VSJ458779:VSL458779 WCF458779:WCH458779 WMB458779:WMD458779 WVX458779:WVZ458779 P524315:R524315 JL524315:JN524315 TH524315:TJ524315 ADD524315:ADF524315 AMZ524315:ANB524315 AWV524315:AWX524315 BGR524315:BGT524315 BQN524315:BQP524315 CAJ524315:CAL524315 CKF524315:CKH524315 CUB524315:CUD524315 DDX524315:DDZ524315 DNT524315:DNV524315 DXP524315:DXR524315 EHL524315:EHN524315 ERH524315:ERJ524315 FBD524315:FBF524315 FKZ524315:FLB524315 FUV524315:FUX524315 GER524315:GET524315 GON524315:GOP524315 GYJ524315:GYL524315 HIF524315:HIH524315 HSB524315:HSD524315 IBX524315:IBZ524315 ILT524315:ILV524315 IVP524315:IVR524315 JFL524315:JFN524315 JPH524315:JPJ524315 JZD524315:JZF524315 KIZ524315:KJB524315 KSV524315:KSX524315 LCR524315:LCT524315 LMN524315:LMP524315 LWJ524315:LWL524315 MGF524315:MGH524315 MQB524315:MQD524315 MZX524315:MZZ524315 NJT524315:NJV524315 NTP524315:NTR524315 ODL524315:ODN524315 ONH524315:ONJ524315 OXD524315:OXF524315 PGZ524315:PHB524315 PQV524315:PQX524315 QAR524315:QAT524315 QKN524315:QKP524315 QUJ524315:QUL524315 REF524315:REH524315 ROB524315:ROD524315 RXX524315:RXZ524315 SHT524315:SHV524315 SRP524315:SRR524315 TBL524315:TBN524315 TLH524315:TLJ524315 TVD524315:TVF524315 UEZ524315:UFB524315 UOV524315:UOX524315 UYR524315:UYT524315 VIN524315:VIP524315 VSJ524315:VSL524315 WCF524315:WCH524315 WMB524315:WMD524315 WVX524315:WVZ524315 P589851:R589851 JL589851:JN589851 TH589851:TJ589851 ADD589851:ADF589851 AMZ589851:ANB589851 AWV589851:AWX589851 BGR589851:BGT589851 BQN589851:BQP589851 CAJ589851:CAL589851 CKF589851:CKH589851 CUB589851:CUD589851 DDX589851:DDZ589851 DNT589851:DNV589851 DXP589851:DXR589851 EHL589851:EHN589851 ERH589851:ERJ589851 FBD589851:FBF589851 FKZ589851:FLB589851 FUV589851:FUX589851 GER589851:GET589851 GON589851:GOP589851 GYJ589851:GYL589851 HIF589851:HIH589851 HSB589851:HSD589851 IBX589851:IBZ589851 ILT589851:ILV589851 IVP589851:IVR589851 JFL589851:JFN589851 JPH589851:JPJ589851 JZD589851:JZF589851 KIZ589851:KJB589851 KSV589851:KSX589851 LCR589851:LCT589851 LMN589851:LMP589851 LWJ589851:LWL589851 MGF589851:MGH589851 MQB589851:MQD589851 MZX589851:MZZ589851 NJT589851:NJV589851 NTP589851:NTR589851 ODL589851:ODN589851 ONH589851:ONJ589851 OXD589851:OXF589851 PGZ589851:PHB589851 PQV589851:PQX589851 QAR589851:QAT589851 QKN589851:QKP589851 QUJ589851:QUL589851 REF589851:REH589851 ROB589851:ROD589851 RXX589851:RXZ589851 SHT589851:SHV589851 SRP589851:SRR589851 TBL589851:TBN589851 TLH589851:TLJ589851 TVD589851:TVF589851 UEZ589851:UFB589851 UOV589851:UOX589851 UYR589851:UYT589851 VIN589851:VIP589851 VSJ589851:VSL589851 WCF589851:WCH589851 WMB589851:WMD589851 WVX589851:WVZ589851 P655387:R655387 JL655387:JN655387 TH655387:TJ655387 ADD655387:ADF655387 AMZ655387:ANB655387 AWV655387:AWX655387 BGR655387:BGT655387 BQN655387:BQP655387 CAJ655387:CAL655387 CKF655387:CKH655387 CUB655387:CUD655387 DDX655387:DDZ655387 DNT655387:DNV655387 DXP655387:DXR655387 EHL655387:EHN655387 ERH655387:ERJ655387 FBD655387:FBF655387 FKZ655387:FLB655387 FUV655387:FUX655387 GER655387:GET655387 GON655387:GOP655387 GYJ655387:GYL655387 HIF655387:HIH655387 HSB655387:HSD655387 IBX655387:IBZ655387 ILT655387:ILV655387 IVP655387:IVR655387 JFL655387:JFN655387 JPH655387:JPJ655387 JZD655387:JZF655387 KIZ655387:KJB655387 KSV655387:KSX655387 LCR655387:LCT655387 LMN655387:LMP655387 LWJ655387:LWL655387 MGF655387:MGH655387 MQB655387:MQD655387 MZX655387:MZZ655387 NJT655387:NJV655387 NTP655387:NTR655387 ODL655387:ODN655387 ONH655387:ONJ655387 OXD655387:OXF655387 PGZ655387:PHB655387 PQV655387:PQX655387 QAR655387:QAT655387 QKN655387:QKP655387 QUJ655387:QUL655387 REF655387:REH655387 ROB655387:ROD655387 RXX655387:RXZ655387 SHT655387:SHV655387 SRP655387:SRR655387 TBL655387:TBN655387 TLH655387:TLJ655387 TVD655387:TVF655387 UEZ655387:UFB655387 UOV655387:UOX655387 UYR655387:UYT655387 VIN655387:VIP655387 VSJ655387:VSL655387 WCF655387:WCH655387 WMB655387:WMD655387 WVX655387:WVZ655387 P720923:R720923 JL720923:JN720923 TH720923:TJ720923 ADD720923:ADF720923 AMZ720923:ANB720923 AWV720923:AWX720923 BGR720923:BGT720923 BQN720923:BQP720923 CAJ720923:CAL720923 CKF720923:CKH720923 CUB720923:CUD720923 DDX720923:DDZ720923 DNT720923:DNV720923 DXP720923:DXR720923 EHL720923:EHN720923 ERH720923:ERJ720923 FBD720923:FBF720923 FKZ720923:FLB720923 FUV720923:FUX720923 GER720923:GET720923 GON720923:GOP720923 GYJ720923:GYL720923 HIF720923:HIH720923 HSB720923:HSD720923 IBX720923:IBZ720923 ILT720923:ILV720923 IVP720923:IVR720923 JFL720923:JFN720923 JPH720923:JPJ720923 JZD720923:JZF720923 KIZ720923:KJB720923 KSV720923:KSX720923 LCR720923:LCT720923 LMN720923:LMP720923 LWJ720923:LWL720923 MGF720923:MGH720923 MQB720923:MQD720923 MZX720923:MZZ720923 NJT720923:NJV720923 NTP720923:NTR720923 ODL720923:ODN720923 ONH720923:ONJ720923 OXD720923:OXF720923 PGZ720923:PHB720923 PQV720923:PQX720923 QAR720923:QAT720923 QKN720923:QKP720923 QUJ720923:QUL720923 REF720923:REH720923 ROB720923:ROD720923 RXX720923:RXZ720923 SHT720923:SHV720923 SRP720923:SRR720923 TBL720923:TBN720923 TLH720923:TLJ720923 TVD720923:TVF720923 UEZ720923:UFB720923 UOV720923:UOX720923 UYR720923:UYT720923 VIN720923:VIP720923 VSJ720923:VSL720923 WCF720923:WCH720923 WMB720923:WMD720923 WVX720923:WVZ720923 P786459:R786459 JL786459:JN786459 TH786459:TJ786459 ADD786459:ADF786459 AMZ786459:ANB786459 AWV786459:AWX786459 BGR786459:BGT786459 BQN786459:BQP786459 CAJ786459:CAL786459 CKF786459:CKH786459 CUB786459:CUD786459 DDX786459:DDZ786459 DNT786459:DNV786459 DXP786459:DXR786459 EHL786459:EHN786459 ERH786459:ERJ786459 FBD786459:FBF786459 FKZ786459:FLB786459 FUV786459:FUX786459 GER786459:GET786459 GON786459:GOP786459 GYJ786459:GYL786459 HIF786459:HIH786459 HSB786459:HSD786459 IBX786459:IBZ786459 ILT786459:ILV786459 IVP786459:IVR786459 JFL786459:JFN786459 JPH786459:JPJ786459 JZD786459:JZF786459 KIZ786459:KJB786459 KSV786459:KSX786459 LCR786459:LCT786459 LMN786459:LMP786459 LWJ786459:LWL786459 MGF786459:MGH786459 MQB786459:MQD786459 MZX786459:MZZ786459 NJT786459:NJV786459 NTP786459:NTR786459 ODL786459:ODN786459 ONH786459:ONJ786459 OXD786459:OXF786459 PGZ786459:PHB786459 PQV786459:PQX786459 QAR786459:QAT786459 QKN786459:QKP786459 QUJ786459:QUL786459 REF786459:REH786459 ROB786459:ROD786459 RXX786459:RXZ786459 SHT786459:SHV786459 SRP786459:SRR786459 TBL786459:TBN786459 TLH786459:TLJ786459 TVD786459:TVF786459 UEZ786459:UFB786459 UOV786459:UOX786459 UYR786459:UYT786459 VIN786459:VIP786459 VSJ786459:VSL786459 WCF786459:WCH786459 WMB786459:WMD786459 WVX786459:WVZ786459 P851995:R851995 JL851995:JN851995 TH851995:TJ851995 ADD851995:ADF851995 AMZ851995:ANB851995 AWV851995:AWX851995 BGR851995:BGT851995 BQN851995:BQP851995 CAJ851995:CAL851995 CKF851995:CKH851995 CUB851995:CUD851995 DDX851995:DDZ851995 DNT851995:DNV851995 DXP851995:DXR851995 EHL851995:EHN851995 ERH851995:ERJ851995 FBD851995:FBF851995 FKZ851995:FLB851995 FUV851995:FUX851995 GER851995:GET851995 GON851995:GOP851995 GYJ851995:GYL851995 HIF851995:HIH851995 HSB851995:HSD851995 IBX851995:IBZ851995 ILT851995:ILV851995 IVP851995:IVR851995 JFL851995:JFN851995 JPH851995:JPJ851995 JZD851995:JZF851995 KIZ851995:KJB851995 KSV851995:KSX851995 LCR851995:LCT851995 LMN851995:LMP851995 LWJ851995:LWL851995 MGF851995:MGH851995 MQB851995:MQD851995 MZX851995:MZZ851995 NJT851995:NJV851995 NTP851995:NTR851995 ODL851995:ODN851995 ONH851995:ONJ851995 OXD851995:OXF851995 PGZ851995:PHB851995 PQV851995:PQX851995 QAR851995:QAT851995 QKN851995:QKP851995 QUJ851995:QUL851995 REF851995:REH851995 ROB851995:ROD851995 RXX851995:RXZ851995 SHT851995:SHV851995 SRP851995:SRR851995 TBL851995:TBN851995 TLH851995:TLJ851995 TVD851995:TVF851995 UEZ851995:UFB851995 UOV851995:UOX851995 UYR851995:UYT851995 VIN851995:VIP851995 VSJ851995:VSL851995 WCF851995:WCH851995 WMB851995:WMD851995 WVX851995:WVZ851995 P917531:R917531 JL917531:JN917531 TH917531:TJ917531 ADD917531:ADF917531 AMZ917531:ANB917531 AWV917531:AWX917531 BGR917531:BGT917531 BQN917531:BQP917531 CAJ917531:CAL917531 CKF917531:CKH917531 CUB917531:CUD917531 DDX917531:DDZ917531 DNT917531:DNV917531 DXP917531:DXR917531 EHL917531:EHN917531 ERH917531:ERJ917531 FBD917531:FBF917531 FKZ917531:FLB917531 FUV917531:FUX917531 GER917531:GET917531 GON917531:GOP917531 GYJ917531:GYL917531 HIF917531:HIH917531 HSB917531:HSD917531 IBX917531:IBZ917531 ILT917531:ILV917531 IVP917531:IVR917531 JFL917531:JFN917531 JPH917531:JPJ917531 JZD917531:JZF917531 KIZ917531:KJB917531 KSV917531:KSX917531 LCR917531:LCT917531 LMN917531:LMP917531 LWJ917531:LWL917531 MGF917531:MGH917531 MQB917531:MQD917531 MZX917531:MZZ917531 NJT917531:NJV917531 NTP917531:NTR917531 ODL917531:ODN917531 ONH917531:ONJ917531 OXD917531:OXF917531 PGZ917531:PHB917531 PQV917531:PQX917531 QAR917531:QAT917531 QKN917531:QKP917531 QUJ917531:QUL917531 REF917531:REH917531 ROB917531:ROD917531 RXX917531:RXZ917531 SHT917531:SHV917531 SRP917531:SRR917531 TBL917531:TBN917531 TLH917531:TLJ917531 TVD917531:TVF917531 UEZ917531:UFB917531 UOV917531:UOX917531 UYR917531:UYT917531 VIN917531:VIP917531 VSJ917531:VSL917531 WCF917531:WCH917531 WMB917531:WMD917531 WVX917531:WVZ917531 P983067:R983067 JL983067:JN983067 TH983067:TJ983067 ADD983067:ADF983067 AMZ983067:ANB983067 AWV983067:AWX983067 BGR983067:BGT983067 BQN983067:BQP983067 CAJ983067:CAL983067 CKF983067:CKH983067 CUB983067:CUD983067 DDX983067:DDZ983067 DNT983067:DNV983067 DXP983067:DXR983067 EHL983067:EHN983067 ERH983067:ERJ983067 FBD983067:FBF983067 FKZ983067:FLB983067 FUV983067:FUX983067 GER983067:GET983067 GON983067:GOP983067 GYJ983067:GYL983067 HIF983067:HIH983067 HSB983067:HSD983067 IBX983067:IBZ983067 ILT983067:ILV983067 IVP983067:IVR983067 JFL983067:JFN983067 JPH983067:JPJ983067 JZD983067:JZF983067 KIZ983067:KJB983067 KSV983067:KSX983067 LCR983067:LCT983067 LMN983067:LMP983067 LWJ983067:LWL983067 MGF983067:MGH983067 MQB983067:MQD983067 MZX983067:MZZ983067 NJT983067:NJV983067 NTP983067:NTR983067 ODL983067:ODN983067 ONH983067:ONJ983067 OXD983067:OXF983067 PGZ983067:PHB983067 PQV983067:PQX983067 QAR983067:QAT983067 QKN983067:QKP983067 QUJ983067:QUL983067 REF983067:REH983067 ROB983067:ROD983067 RXX983067:RXZ983067 SHT983067:SHV983067 SRP983067:SRR983067 TBL983067:TBN983067 TLH983067:TLJ983067 TVD983067:TVF983067 UEZ983067:UFB983067 UOV983067:UOX983067 UYR983067:UYT983067 VIN983067:VIP983067 VSJ983067:VSL983067 WCF983067:WCH983067 WMB983067:WMD983067 WVX983067:WVZ983067"/>
  </dataValidations>
  <printOptions horizontalCentered="1"/>
  <pageMargins left="0.98425196850393704" right="0.78740157480314965" top="0.98425196850393704" bottom="0.98425196850393704" header="0.51181102362204722" footer="0.51181102362204722"/>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emplate/>
  <TotalTime>48</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5</vt:i4>
      </vt:variant>
    </vt:vector>
  </HeadingPairs>
  <TitlesOfParts>
    <vt:vector size="7" baseType="lpstr">
      <vt:lpstr>ORÇAMENTARIA GERAL</vt:lpstr>
      <vt:lpstr>BDI TCU 2622 -URBANAS</vt:lpstr>
      <vt:lpstr>'ORÇAMENTARIA GERAL'!_FiltrarBancodeDados</vt:lpstr>
      <vt:lpstr>'BDI TCU 2622 -URBANAS'!Area_de_impressao</vt:lpstr>
      <vt:lpstr>'ORÇAMENTARIA GERAL'!Area_de_impressao</vt:lpstr>
      <vt:lpstr>'ORÇAMENTARIA GERAL'!Excel_BuiltIn_Print_Titles</vt:lpstr>
      <vt:lpstr>'ORÇAMENTARIA GERAL'!Titulos_de_impressao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graceamaral</dc:creator>
  <cp:lastModifiedBy>Grace Lima do Amaral</cp:lastModifiedBy>
  <cp:revision>6</cp:revision>
  <cp:lastPrinted>2019-03-20T18:11:41Z</cp:lastPrinted>
  <dcterms:created xsi:type="dcterms:W3CDTF">2017-05-19T14:43:14Z</dcterms:created>
  <dcterms:modified xsi:type="dcterms:W3CDTF">2019-03-20T18:19:48Z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